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2055" windowWidth="15150" windowHeight="3660" tabRatio="870" activeTab="1"/>
  </bookViews>
  <sheets>
    <sheet name="PPTO EJECUTADO 2016" sheetId="37" r:id="rId1"/>
    <sheet name="PPTO DETALLADO 2017" sheetId="38" r:id="rId2"/>
    <sheet name="PPTO DETALLADO 2016 - 2019" sheetId="34" r:id="rId3"/>
    <sheet name="PRESUPUESTO CONSOLIDADO" sheetId="32" r:id="rId4"/>
    <sheet name="CRONOGRAMA FISICO-FINANCIERO" sheetId="36" r:id="rId5"/>
  </sheets>
  <externalReferences>
    <externalReference r:id="rId6"/>
  </externalReferences>
  <definedNames>
    <definedName name="ADM">[1]PERSOADMIN!$A$2:$A$5</definedName>
    <definedName name="AUX">[1]AUXILIARTEC!$A$2:$A$4</definedName>
    <definedName name="CAT">[1]DIRECTVOS!$A$2:$A$9</definedName>
    <definedName name="ENS">[1]ENS!$B$2:$B$50</definedName>
    <definedName name="TEC">[1]PERSTECNI!$A$2:$A$15</definedName>
    <definedName name="_xlnm.Print_Titles" localSheetId="4">'CRONOGRAMA FISICO-FINANCIERO'!$1:$5</definedName>
    <definedName name="_xlnm.Print_Titles" localSheetId="2">'PPTO DETALLADO 2016 - 2019'!$1:$1</definedName>
    <definedName name="_xlnm.Print_Titles" localSheetId="1">'PPTO DETALLADO 2017'!$1:$1</definedName>
    <definedName name="_xlnm.Print_Titles" localSheetId="0">'PPTO EJECUTADO 2016'!$1:$1</definedName>
    <definedName name="TRANS">[1]TRANS!$A$1:$A$65536</definedName>
  </definedNames>
  <calcPr calcId="152511"/>
</workbook>
</file>

<file path=xl/calcChain.xml><?xml version="1.0" encoding="utf-8"?>
<calcChain xmlns="http://schemas.openxmlformats.org/spreadsheetml/2006/main">
  <c r="G49" i="38" l="1"/>
  <c r="G47" i="38"/>
  <c r="G48" i="38" s="1"/>
  <c r="I48" i="38" s="1"/>
  <c r="G41" i="38"/>
  <c r="G42" i="38" s="1"/>
  <c r="I42" i="38" s="1"/>
  <c r="G35" i="38"/>
  <c r="G34" i="38"/>
  <c r="G36" i="38" s="1"/>
  <c r="I36" i="38" s="1"/>
  <c r="G28" i="38"/>
  <c r="G29" i="38" s="1"/>
  <c r="I29" i="38" s="1"/>
  <c r="G22" i="38"/>
  <c r="G23" i="38" s="1"/>
  <c r="I23" i="38" s="1"/>
  <c r="G16" i="38"/>
  <c r="G17" i="38" s="1"/>
  <c r="I17" i="38" s="1"/>
  <c r="G10" i="38"/>
  <c r="G11" i="38" s="1"/>
  <c r="L34" i="37"/>
  <c r="G35" i="37" l="1"/>
  <c r="G38" i="37"/>
  <c r="L33" i="37"/>
  <c r="G33" i="37"/>
  <c r="L32" i="37"/>
  <c r="N34" i="37" s="1"/>
  <c r="G32" i="37"/>
  <c r="G34" i="37" s="1"/>
  <c r="L25" i="37"/>
  <c r="L26" i="37" s="1"/>
  <c r="N26" i="37" s="1"/>
  <c r="G25" i="37"/>
  <c r="G26" i="37" s="1"/>
  <c r="L18" i="37"/>
  <c r="L19" i="37" s="1"/>
  <c r="N19" i="37" s="1"/>
  <c r="G18" i="37"/>
  <c r="G19" i="37" s="1"/>
  <c r="L11" i="37"/>
  <c r="L12" i="37" s="1"/>
  <c r="L35" i="37" s="1"/>
  <c r="G11" i="37"/>
  <c r="G12" i="37" s="1"/>
  <c r="P47" i="34" l="1"/>
  <c r="U47" i="34" s="1"/>
  <c r="V47" i="34" s="1"/>
  <c r="V48" i="34" s="1"/>
  <c r="F26" i="32" s="1"/>
  <c r="L47" i="34"/>
  <c r="L48" i="34" s="1"/>
  <c r="X48" i="34" s="1"/>
  <c r="G47" i="34"/>
  <c r="G48" i="34" s="1"/>
  <c r="C26" i="32" s="1"/>
  <c r="D26" i="32" l="1"/>
  <c r="C47" i="36" s="1"/>
  <c r="E47" i="36" s="1"/>
  <c r="Q47" i="34"/>
  <c r="Q48" i="34" s="1"/>
  <c r="E26" i="32" s="1"/>
  <c r="D48" i="36" l="1"/>
  <c r="L41" i="34"/>
  <c r="L42" i="34" s="1"/>
  <c r="G41" i="34"/>
  <c r="G42" i="34" s="1"/>
  <c r="C23" i="32" s="1"/>
  <c r="X42" i="34" l="1"/>
  <c r="D23" i="32"/>
  <c r="C41" i="36" s="1"/>
  <c r="P41" i="34"/>
  <c r="E41" i="36" l="1"/>
  <c r="D42" i="36"/>
  <c r="Q41" i="34"/>
  <c r="Q42" i="34" s="1"/>
  <c r="E23" i="32" s="1"/>
  <c r="U41" i="34"/>
  <c r="V41" i="34" s="1"/>
  <c r="V42" i="34" s="1"/>
  <c r="F23" i="32" s="1"/>
  <c r="L35" i="34" l="1"/>
  <c r="C35" i="36" s="1"/>
  <c r="P35" i="34"/>
  <c r="Q35" i="34" s="1"/>
  <c r="G35" i="34"/>
  <c r="P34" i="34"/>
  <c r="G34" i="34"/>
  <c r="P28" i="34"/>
  <c r="G28" i="34"/>
  <c r="G29" i="34" s="1"/>
  <c r="E35" i="36" l="1"/>
  <c r="U35" i="34"/>
  <c r="V35" i="34" s="1"/>
  <c r="G36" i="34"/>
  <c r="C20" i="32" s="1"/>
  <c r="L28" i="34"/>
  <c r="L29" i="34" s="1"/>
  <c r="C17" i="32"/>
  <c r="L34" i="34"/>
  <c r="C34" i="36" s="1"/>
  <c r="E34" i="36" s="1"/>
  <c r="U34" i="34"/>
  <c r="V34" i="34" s="1"/>
  <c r="Q34" i="34"/>
  <c r="Q36" i="34" s="1"/>
  <c r="E20" i="32" s="1"/>
  <c r="U28" i="34"/>
  <c r="V28" i="34" s="1"/>
  <c r="V29" i="34" s="1"/>
  <c r="F17" i="32" s="1"/>
  <c r="Q28" i="34"/>
  <c r="Q29" i="34" s="1"/>
  <c r="E17" i="32" s="1"/>
  <c r="V36" i="34" l="1"/>
  <c r="F20" i="32" s="1"/>
  <c r="D36" i="36"/>
  <c r="L36" i="34"/>
  <c r="D20" i="32" s="1"/>
  <c r="X29" i="34"/>
  <c r="D17" i="32"/>
  <c r="C28" i="36" s="1"/>
  <c r="G10" i="34"/>
  <c r="L22" i="34"/>
  <c r="P16" i="34"/>
  <c r="U16" i="34" s="1"/>
  <c r="P10" i="34"/>
  <c r="U10" i="34" s="1"/>
  <c r="G16" i="34"/>
  <c r="G22" i="34"/>
  <c r="G23" i="34" s="1"/>
  <c r="E28" i="36" l="1"/>
  <c r="D29" i="36"/>
  <c r="X36" i="34"/>
  <c r="C14" i="32"/>
  <c r="P22" i="34"/>
  <c r="Q22" i="34" s="1"/>
  <c r="U22" i="34" l="1"/>
  <c r="V22" i="34" s="1"/>
  <c r="V16" i="34" l="1"/>
  <c r="V17" i="34" s="1"/>
  <c r="F11" i="32" s="1"/>
  <c r="Q16" i="34"/>
  <c r="Q17" i="34" s="1"/>
  <c r="E11" i="32" s="1"/>
  <c r="L16" i="34"/>
  <c r="L17" i="34" s="1"/>
  <c r="D11" i="32" s="1"/>
  <c r="C16" i="36" s="1"/>
  <c r="X17" i="34" l="1"/>
  <c r="V10" i="34"/>
  <c r="V11" i="34" s="1"/>
  <c r="Q10" i="34"/>
  <c r="Q11" i="34" s="1"/>
  <c r="F8" i="32" l="1"/>
  <c r="E8" i="32"/>
  <c r="L23" i="34"/>
  <c r="G11" i="34"/>
  <c r="C8" i="32" l="1"/>
  <c r="D14" i="32"/>
  <c r="C22" i="36" s="1"/>
  <c r="Q23" i="34"/>
  <c r="Q49" i="34" s="1"/>
  <c r="V23" i="34"/>
  <c r="V49" i="34" s="1"/>
  <c r="X23" i="34"/>
  <c r="G17" i="34"/>
  <c r="C11" i="32" s="1"/>
  <c r="L10" i="34"/>
  <c r="L11" i="34" s="1"/>
  <c r="D8" i="32" l="1"/>
  <c r="D27" i="32" s="1"/>
  <c r="L49" i="34"/>
  <c r="G50" i="34" s="1"/>
  <c r="G49" i="34"/>
  <c r="E22" i="36"/>
  <c r="D23" i="36"/>
  <c r="C27" i="32"/>
  <c r="D17" i="36"/>
  <c r="E16" i="36"/>
  <c r="F14" i="32"/>
  <c r="F27" i="32" s="1"/>
  <c r="E14" i="32"/>
  <c r="E27" i="32" s="1"/>
  <c r="C10" i="36" l="1"/>
  <c r="E10" i="36" s="1"/>
  <c r="F28" i="32"/>
  <c r="D11" i="36"/>
  <c r="D49" i="36" s="1"/>
  <c r="G53" i="34"/>
</calcChain>
</file>

<file path=xl/sharedStrings.xml><?xml version="1.0" encoding="utf-8"?>
<sst xmlns="http://schemas.openxmlformats.org/spreadsheetml/2006/main" count="642" uniqueCount="80">
  <si>
    <t>CANTIDAD</t>
  </si>
  <si>
    <t>VALOR UNITARIO</t>
  </si>
  <si>
    <t>ITEM</t>
  </si>
  <si>
    <t>UNIDAD DE MEDIDA</t>
  </si>
  <si>
    <t>COMPONENTE</t>
  </si>
  <si>
    <t>VALOR TOTAL 2016</t>
  </si>
  <si>
    <t>VALOR DE LA META 2 POR AÑO</t>
  </si>
  <si>
    <t>VALOR TOTAL 2017</t>
  </si>
  <si>
    <t>VALOR TOTAL 2018</t>
  </si>
  <si>
    <t>ACTIVIDAD</t>
  </si>
  <si>
    <t>SUBTOTAL POR VIGENCIA</t>
  </si>
  <si>
    <t>VALOR TOTAL DEL PROYECTO</t>
  </si>
  <si>
    <t>TOTAL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</si>
  <si>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</si>
  <si>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</si>
  <si>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</si>
  <si>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</si>
  <si>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</si>
  <si>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</si>
  <si>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</si>
  <si>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</si>
  <si>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</si>
  <si>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</si>
  <si>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</si>
  <si>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</si>
  <si>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VALOR TOTAL POR COMPONENTE</t>
  </si>
  <si>
    <t>PRESUPUESTO DETALLADO 2016 - 2019.</t>
  </si>
  <si>
    <t>PROYECTO "IMPLEMENTACIÓN DE ACCIONES PARA EL FORTALECIMIENTO DE LA CULTURA DE LA MOVILIDAD SEGURA EN EL MUNICIPIO DE BARRANCABERMEJA".</t>
  </si>
  <si>
    <t>PROYECTO: "IMPLEMENTACIÓN DE ACCIONES PARA EL FORTALECIMIENTO DE LA CULTURA DE LA MOVILIDAD SEGURA EN EL MUNICIPIO DE BARRANCABERMEJA".</t>
  </si>
  <si>
    <t>PRESUPUESTO CONSOLIDADO 2016 - 2019.</t>
  </si>
  <si>
    <t>PILAR: SEGURIDAD HUMANA.</t>
  </si>
  <si>
    <t>LINEA ESTRATÉGICA: DESARROLLO TERRITORIAL.</t>
  </si>
  <si>
    <t>PROGRAMA: CULTURA DE LA MOVILIDAD SEGURA.</t>
  </si>
  <si>
    <t>1. META 1: PROMOVER EL USO DE PARQUEADEROS PÚBLICOS DIRIGIDA A 1000 CONDUCTORES, MEDIANTE LA REALIZACIÓN DE CAMPAÑAS, DURANTE EL CUATRIENIO.</t>
  </si>
  <si>
    <t>VALOR TOTAL 2019</t>
  </si>
  <si>
    <t>2. META 2: IMPLEMENTAR UNA ESTRATEGIA DE FORMACIÓN CIUDADANA A DOS MIL (2.000) PERSONAS EN EL USO DE LOS MEDIOS DE TRANSPORTE PÚBLICO EN LA CIUDAD, DURANTE EL CUATRIENIO.</t>
  </si>
  <si>
    <t>3. META 3: IMPLEMENTAR UNA (1) AULA MÓVIL SOBRE SEGURIDAD VIAL DIRIGIDA A DOS MIL (2.000) USUARIOS DE LAS VÍAS, DURANTE EL CUATRIENIO.</t>
  </si>
  <si>
    <t xml:space="preserve">Unidad </t>
  </si>
  <si>
    <t>SUBTOTAL</t>
  </si>
  <si>
    <t>Campañas de Sensibilización en medios audiovisuales dirigida a conductores sobre el uso de parqueaderos públicos que fomente la cultura de la movilidad segura en el municipio de Barrancabermeja.</t>
  </si>
  <si>
    <t>1.1. ACTIVIDAD 1: CAMPAÑAS DE SENSIBILIZACIÓN EN MEDIOS AUDIOVISUALES DIRIGIDA A CONDUCTORES SOBRE EL USO DE PARQUEADEROS PÚBLICOS QUE FOMENTE LA CULTURA DE LA MOVILIDAD SEGURA EN EL MUNICIPIO DE BARRANCABERMEJA.</t>
  </si>
  <si>
    <t>Campañas de Sensibilización en medios audiovisuales dirigida a la ciudadanía sobre el uso de los medios de transporte público en el municipio de Barrancabermeja.</t>
  </si>
  <si>
    <t>2.1. ACTIVIDAD 2: CAMPAÑAS DE SENSIBILIZACIÓN EN MEDIOS AUDIOVISUALES DIRIGIDA A LA CIUDADANÍA SOBRE EL USO DE LOS MEDIOS DE TRANSPORTE PÚBLICO EN EL MUNICIPIO DE BARRANCABERMEJA.</t>
  </si>
  <si>
    <t>3.1. ACTIVIDAD 3: CAMPAÑAS DE SENSIBILIZACIÓN EN MEDIOS AUDIOVISUALES SOBRE SEGURIDAD VIAL EN EL AULA MOVIL DIRIGIDA A LOS USUARIOS DE LAS VÍAS DEL MUNICIPIO DE BARRANCABERMEJA.</t>
  </si>
  <si>
    <t>Campañas de sensibilización en medios audiovisuales sobre seguridad vial en el aula móvil dirigida a los usuarios de las vías del municipio de Barrancabermeja.</t>
  </si>
  <si>
    <t xml:space="preserve">4. META 4: CAPACITAR A DOSCIENTOS (200) CONDUCTORES DE SERVICIO PÚBLICO DE TRANSPORTE SOBRE CONVIVENCIA Y SEGURIDAD VIAL, DURANTE EL CUATRIENIO. </t>
  </si>
  <si>
    <t>4.1. ACTIVIDAD 4: CAPACITACIÓN A CONDUCTORES DE TRANSPORTE DE SERVICIO PÚBLICO SOBRE CONVIVENCIA Y SEGURIDAD VIAL EN EL MUNICIPIO DE BARRANCABERMEJA.</t>
  </si>
  <si>
    <t xml:space="preserve">5. META 5: CAPACITAR A OCHO MIL (8000) ESTUDIANTES SOBRE NORMAS DE SEGURIDAD VIAL, DURANTE EL CUATRIENIO. </t>
  </si>
  <si>
    <t>5.1. ACTIVIDAD 5: CAPACITACIÓN A ESTUDIANTES SOBRE NORMAS DE SEGURIDAD VIAL EN EL MUNICIPIO DE BARRANCABERMEJA.</t>
  </si>
  <si>
    <t>4. META 4: CAPACITAR A DOSCIENTOS (200) CONDUCTORES DE SERVICIO PÚBLICO DE TRANSPORTE SOBRE CONVIVENCIA Y SEGURIDAD VIAL, DURANTE EL CUATRIENIO.</t>
  </si>
  <si>
    <t>ACTIVIDAD 1: CAMPAÑAS DE SENSIBILIZACIÓN EN MEDIOS AUDIOVISUALES DIRIGIDA A CONDUCTORES SOBRE EL USO DE PARQUEADEROS PÚBLICOS QUE FOMENTE LA CULTURA DE LA MOVILIDAD SEGURA EN EL MUNICIPIO DE BARRANCABERMEJA.</t>
  </si>
  <si>
    <t>ACTIVIDAD 2: CAMPAÑAS DE SENSIBILIZACIÓN EN MEDIOS AUDIOVISUALES DIRIGIDA A LA CIUDADANÍA SOBRE EL USO DE LOS MEDIOS DE TRANSPORTE PÚBLICO EN EL MUNICIPIO DE BARRANCABERMEJA.</t>
  </si>
  <si>
    <t>ACTIVIDAD 3: CAMPAÑAS DE SENSIBILIZACIÓN EN MEDIOS AUDIOVISUALES SOBRE SEGURIDAD VIAL EN EL AULA MOVIL DIRIGIDA A LOS USUARIOS DE LAS VÍAS DEL MUNICIPIO DE BARRANCABERMEJA.</t>
  </si>
  <si>
    <t>Convenio para la Implementación de los Programas capacitación Patrulleritos y Patrullas Juveniles.</t>
  </si>
  <si>
    <t>ACTIVIDAD 4: CAPACITACIÓN A CONDUCTORES DE TRANSPORTE DE SERVICIO PÚBLICO SOBRE CONVIVENCIA Y SEGURIDAD VIAL EN EL MUNICIPIO DE BARRANCABERMEJA.</t>
  </si>
  <si>
    <t>ACTIVIDAD 5: CAPACITACIÓN A ESTUDIANTES SOBRE NORMAS DE SEGURIDAD VIAL EN EL MUNICIPIO DE BARRANCABERMEJA.</t>
  </si>
  <si>
    <t>Convenio para la prevención vial en el Aula.</t>
  </si>
  <si>
    <t xml:space="preserve">Servicio de Calibración y Suministro de Insumos para los Alcosensores </t>
  </si>
  <si>
    <t>6. META 6: INCREMENTAR EN 1.000 USUARIOS DE LAS VÍAS, LAS CAMPAÑAS REFERIDAS A LA PREVENCIÓN DEL CONSUMO DE ALCOHOL, DURANTE EL CUATRIENIO.</t>
  </si>
  <si>
    <t>6.1. ACTIVIDAD 6: APOYO A LAS CAMPAÑAS DE PREVENCIÓN DEL CONSUMO DE ALCOHOL EN EL MUNICIPIO DE BARRANCABERMEJA.</t>
  </si>
  <si>
    <t>7. META 7: IMPLEMENTAR UN GRUPO DE 20 PROMOTORES DE LA SEGURIDAD VIAL, DURANTE EL CUATRIENIO.</t>
  </si>
  <si>
    <t>Convenio para la implementación de vigias de la Movilidad en el municipio de Barrancabermeja.</t>
  </si>
  <si>
    <t>7.1. ACTIVIDAD 7: IMPLEMENTACIÓN DE VIGIAS DE LA MOVILIDAD EN EL MUNICIPIO DE BARRANCABERMEJA.</t>
  </si>
  <si>
    <t>ACTIVIDAD 5: APOYO A LAS CAMPAÑAS DE PREVENCIÓN DEL CONSUMO DE ALCOHOL EN EL MUNICIPIO DE BARRANCABERMEJA.</t>
  </si>
  <si>
    <t>ACTIVIDAD 5: IMPLEMENTACIÓN DE VIGIAS DE LA MOVILIDAD EN EL MUNICIPIO DE BARRANCABERMEJA.</t>
  </si>
  <si>
    <t>6. META 6:  INCREMENTAR EN 1.000 USUARIOS DE LAS VÍAS, LAS CAMPAÑAS REFERIDAS A LA PREVENCIÓN DEL CONSUMO DE ALCOHOL, DURANTE EL CUATRIENIO.</t>
  </si>
  <si>
    <t>VALOR TOTAL POR VIGENCIA 2017</t>
  </si>
  <si>
    <t>CRONOGRAMA FÍSICO-FINANCIERO AÑO 2017</t>
  </si>
  <si>
    <t>ALBERTO RAFAEL COTES ACOSTA</t>
  </si>
  <si>
    <t>Director de Tránsito y Transporte de Barrancabermeja.</t>
  </si>
  <si>
    <t>Convenio para la Educación Vial de Conductores de transporte de servicio público sobre convivencia y seguridad vial en el municipio de Barrancabermeja.</t>
  </si>
  <si>
    <t>MESES</t>
  </si>
  <si>
    <t xml:space="preserve">OTROS GASTOS GENERALES </t>
  </si>
  <si>
    <t>PRESUPUESTO EJECTADO 2016</t>
  </si>
  <si>
    <t>PRESUPUESTO EJECUTADO 2016</t>
  </si>
  <si>
    <t>PRESUPUESTO PROGRAMADO 2016</t>
  </si>
  <si>
    <t>VALOR EJECUTADO 2016</t>
  </si>
  <si>
    <t>VALOR PROGRAMADO 2016</t>
  </si>
  <si>
    <t>PRESUPUESTO 2017</t>
  </si>
  <si>
    <t>PRESUPUESTO DETALLADO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</si>
</sst>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\ #,##0_);[Red]\(&quot;$&quot;\ #,##0\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240A]\ #,##0"/>
    <numFmt numFmtId="167" formatCode="#,##0\ _€"/>
    <numFmt numFmtId="168" formatCode="&quot;$&quot;\ #,##0"/>
    <numFmt numFmtId="169" formatCode="#,##0&quot; $&quot;;[Red]\-#,##0&quot; $&quot;"/>
    <numFmt numFmtId="170" formatCode="_-* #,##0\ _€_-;\-* #,##0\ _€_-;_-* &quot;-&quot;??\ _€_-;_-@_-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0F44A"/>
        <bgColor indexed="64"/>
      </patternFill>
    </fill>
    <fill>
      <patternFill patternType="solid">
        <fgColor rgb="FFE38DB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9" fontId="1" fillId="0" borderId="0" applyFill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5" fillId="0" borderId="0"/>
    <xf numFmtId="0" fontId="1" fillId="0" borderId="0"/>
    <xf numFmtId="0" fontId="7" fillId="0" borderId="0"/>
    <xf numFmtId="9" fontId="1" fillId="0" borderId="0" applyFill="0" applyAlignment="0" applyProtection="0"/>
    <xf numFmtId="0" fontId="34" fillId="0" borderId="0"/>
  </cellStyleXfs>
  <cellXfs count="140">
    <xf numFmtId="0" fontId="0" fillId="0" borderId="0" xfId="0"/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0" fontId="0" fillId="0" borderId="0" xfId="0"/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166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6" fontId="20" fillId="4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6" fontId="20" fillId="4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66" fontId="19" fillId="0" borderId="0" xfId="0" applyNumberFormat="1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/>
    </xf>
    <xf numFmtId="166" fontId="16" fillId="3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4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27" fillId="8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166" fontId="21" fillId="9" borderId="1" xfId="0" applyNumberFormat="1" applyFont="1" applyFill="1" applyBorder="1" applyAlignment="1">
      <alignment horizontal="center" vertical="center"/>
    </xf>
    <xf numFmtId="170" fontId="3" fillId="0" borderId="1" xfId="2" applyNumberFormat="1" applyFont="1" applyFill="1" applyBorder="1" applyAlignment="1">
      <alignment vertical="center" wrapText="1"/>
    </xf>
    <xf numFmtId="170" fontId="20" fillId="0" borderId="1" xfId="2" applyNumberFormat="1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28" fillId="0" borderId="0" xfId="0" applyFont="1" applyBorder="1" applyAlignment="1">
      <alignment horizontal="center" wrapText="1"/>
    </xf>
    <xf numFmtId="3" fontId="28" fillId="0" borderId="0" xfId="0" applyNumberFormat="1" applyFont="1" applyBorder="1" applyAlignment="1">
      <alignment horizontal="center" vertical="top" wrapText="1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/>
    <xf numFmtId="0" fontId="31" fillId="0" borderId="0" xfId="0" applyFont="1" applyBorder="1" applyAlignment="1">
      <alignment horizontal="center" wrapText="1"/>
    </xf>
    <xf numFmtId="166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Fill="1"/>
    <xf numFmtId="0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left" vertical="center"/>
    </xf>
    <xf numFmtId="0" fontId="30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7" fillId="3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3" fontId="33" fillId="5" borderId="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/>
    </xf>
    <xf numFmtId="0" fontId="12" fillId="0" borderId="0" xfId="0" applyFont="1" applyFill="1"/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166" fontId="22" fillId="0" borderId="0" xfId="0" applyNumberFormat="1" applyFont="1" applyFill="1" applyAlignment="1">
      <alignment vertical="center" wrapText="1"/>
    </xf>
    <xf numFmtId="168" fontId="22" fillId="0" borderId="0" xfId="0" applyNumberFormat="1" applyFont="1" applyFill="1" applyAlignment="1">
      <alignment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/>
    </xf>
    <xf numFmtId="166" fontId="21" fillId="5" borderId="1" xfId="0" applyNumberFormat="1" applyFont="1" applyFill="1" applyBorder="1" applyAlignment="1">
      <alignment horizontal="center" vertical="center" wrapText="1"/>
    </xf>
    <xf numFmtId="3" fontId="26" fillId="5" borderId="5" xfId="0" applyNumberFormat="1" applyFont="1" applyFill="1" applyBorder="1" applyAlignment="1">
      <alignment horizontal="center" vertical="center" wrapText="1"/>
    </xf>
    <xf numFmtId="167" fontId="24" fillId="5" borderId="1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167" fontId="21" fillId="5" borderId="1" xfId="6" applyNumberFormat="1" applyFont="1" applyFill="1" applyBorder="1" applyAlignment="1">
      <alignment horizontal="center" vertical="center" wrapText="1"/>
    </xf>
    <xf numFmtId="0" fontId="21" fillId="5" borderId="1" xfId="6" applyFont="1" applyFill="1" applyBorder="1" applyAlignment="1">
      <alignment horizontal="center" vertical="center" wrapText="1"/>
    </xf>
    <xf numFmtId="0" fontId="21" fillId="5" borderId="1" xfId="6" applyNumberFormat="1" applyFont="1" applyFill="1" applyBorder="1" applyAlignment="1">
      <alignment horizontal="center" vertical="center"/>
    </xf>
    <xf numFmtId="166" fontId="21" fillId="5" borderId="1" xfId="6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6" fontId="12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right" vertical="center" wrapText="1"/>
    </xf>
    <xf numFmtId="166" fontId="16" fillId="3" borderId="7" xfId="0" applyNumberFormat="1" applyFont="1" applyFill="1" applyBorder="1" applyAlignment="1">
      <alignment horizontal="center" vertical="center"/>
    </xf>
    <xf numFmtId="166" fontId="12" fillId="0" borderId="7" xfId="0" applyNumberFormat="1" applyFont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center" vertical="center" wrapText="1"/>
    </xf>
    <xf numFmtId="168" fontId="25" fillId="6" borderId="1" xfId="4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horizontal="center" vertical="center" wrapText="1"/>
    </xf>
    <xf numFmtId="168" fontId="12" fillId="0" borderId="0" xfId="0" applyNumberFormat="1" applyFont="1" applyFill="1" applyAlignment="1">
      <alignment horizontal="left" vertical="center" wrapText="1"/>
    </xf>
    <xf numFmtId="167" fontId="21" fillId="5" borderId="1" xfId="0" applyNumberFormat="1" applyFont="1" applyFill="1" applyBorder="1" applyAlignment="1">
      <alignment horizontal="center" vertical="center" wrapText="1"/>
    </xf>
    <xf numFmtId="166" fontId="14" fillId="10" borderId="2" xfId="0" applyNumberFormat="1" applyFont="1" applyFill="1" applyBorder="1" applyAlignment="1">
      <alignment vertical="center"/>
    </xf>
    <xf numFmtId="0" fontId="23" fillId="7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justify" vertical="center" wrapText="1"/>
    </xf>
    <xf numFmtId="0" fontId="25" fillId="5" borderId="1" xfId="0" applyFont="1" applyFill="1" applyBorder="1" applyAlignment="1">
      <alignment horizontal="justify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right" vertical="center" wrapText="1"/>
    </xf>
    <xf numFmtId="166" fontId="23" fillId="2" borderId="1" xfId="0" applyNumberFormat="1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right" vertical="center" wrapText="1"/>
    </xf>
    <xf numFmtId="0" fontId="15" fillId="6" borderId="5" xfId="0" applyFont="1" applyFill="1" applyBorder="1" applyAlignment="1">
      <alignment horizontal="right" vertical="center" wrapText="1"/>
    </xf>
    <xf numFmtId="166" fontId="16" fillId="6" borderId="5" xfId="0" applyNumberFormat="1" applyFont="1" applyFill="1" applyBorder="1" applyAlignment="1">
      <alignment horizontal="center" vertical="center"/>
    </xf>
    <xf numFmtId="166" fontId="16" fillId="6" borderId="1" xfId="0" applyNumberFormat="1" applyFont="1" applyFill="1" applyBorder="1" applyAlignment="1">
      <alignment horizontal="center" vertical="center"/>
    </xf>
    <xf numFmtId="166" fontId="24" fillId="2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justify" vertical="center" wrapText="1"/>
    </xf>
    <xf numFmtId="3" fontId="27" fillId="6" borderId="1" xfId="0" applyNumberFormat="1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vertical="center"/>
    </xf>
    <xf numFmtId="3" fontId="26" fillId="6" borderId="1" xfId="0" applyNumberFormat="1" applyFont="1" applyFill="1" applyBorder="1" applyAlignment="1">
      <alignment horizontal="center" vertical="center" wrapText="1"/>
    </xf>
    <xf numFmtId="166" fontId="24" fillId="6" borderId="2" xfId="0" applyNumberFormat="1" applyFont="1" applyFill="1" applyBorder="1" applyAlignment="1">
      <alignment horizontal="center" vertical="center"/>
    </xf>
    <xf numFmtId="166" fontId="24" fillId="6" borderId="4" xfId="0" applyNumberFormat="1" applyFont="1" applyFill="1" applyBorder="1" applyAlignment="1">
      <alignment horizontal="center" vertical="center"/>
    </xf>
    <xf numFmtId="166" fontId="24" fillId="6" borderId="3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justify" vertical="center" wrapText="1"/>
    </xf>
    <xf numFmtId="0" fontId="23" fillId="7" borderId="4" xfId="0" applyFont="1" applyFill="1" applyBorder="1" applyAlignment="1">
      <alignment horizontal="justify" vertical="center" wrapText="1"/>
    </xf>
    <xf numFmtId="0" fontId="26" fillId="9" borderId="1" xfId="12" applyNumberFormat="1" applyFont="1" applyFill="1" applyBorder="1" applyAlignment="1">
      <alignment horizontal="center" vertical="center" wrapText="1"/>
    </xf>
    <xf numFmtId="166" fontId="24" fillId="9" borderId="4" xfId="0" applyNumberFormat="1" applyFont="1" applyFill="1" applyBorder="1" applyAlignment="1">
      <alignment horizontal="center" vertical="center"/>
    </xf>
    <xf numFmtId="166" fontId="24" fillId="9" borderId="3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justify" vertical="center" wrapText="1"/>
    </xf>
  </cellXfs>
  <cellStyles count="13">
    <cellStyle name="Millares [0] 2" xfId="1"/>
    <cellStyle name="Millares 3" xfId="2"/>
    <cellStyle name="Millares 6" xfId="3"/>
    <cellStyle name="Moneda" xfId="4" builtinId="4"/>
    <cellStyle name="Normal" xfId="0" builtinId="0"/>
    <cellStyle name="Normal 10" xfId="5"/>
    <cellStyle name="Normal 2" xfId="6"/>
    <cellStyle name="Normal 2 10 2" xfId="7"/>
    <cellStyle name="Normal 3" xfId="8"/>
    <cellStyle name="Normal 3 2" xfId="9"/>
    <cellStyle name="Normal 4" xfId="10"/>
    <cellStyle name="Normal_Hoja1" xfId="12"/>
    <cellStyle name="Porcentaje 2" xfId="11"/>
  </cellStyles>
  <dxfs count="0"/>
  <tableStyles count="0" defaultTableStyle="TableStyleMedium9" defaultPivotStyle="PivotStyleLight16"/>
  <colors>
    <mruColors>
      <color rgb="FFF0F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Y/Desktop/PPTO%20PROCESOS%20T&#201;CNICOS%20nuevo/INTERVENT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TERVENTORIA"/>
      <sheetName val="FM"/>
      <sheetName val="GASTO"/>
      <sheetName val="AUXILIARTEC"/>
      <sheetName val="PERSOADMIN"/>
      <sheetName val="DIRECTVOS"/>
      <sheetName val="PERSTECNI"/>
      <sheetName val="SAL"/>
      <sheetName val="DEPRE"/>
      <sheetName val="TRANS"/>
      <sheetName val="Hoja6"/>
      <sheetName val="ENS"/>
    </sheetNames>
    <sheetDataSet>
      <sheetData sheetId="0"/>
      <sheetData sheetId="1"/>
      <sheetData sheetId="2"/>
      <sheetData sheetId="3"/>
      <sheetData sheetId="4">
        <row r="2">
          <cell r="A2" t="str">
            <v>C1</v>
          </cell>
        </row>
        <row r="3">
          <cell r="A3" t="str">
            <v>C2</v>
          </cell>
        </row>
        <row r="4">
          <cell r="A4" t="str">
            <v>M</v>
          </cell>
        </row>
      </sheetData>
      <sheetData sheetId="5">
        <row r="2">
          <cell r="A2" t="str">
            <v>A</v>
          </cell>
        </row>
        <row r="3">
          <cell r="A3" t="str">
            <v>AA</v>
          </cell>
        </row>
        <row r="4">
          <cell r="A4" t="str">
            <v>S1</v>
          </cell>
        </row>
        <row r="5">
          <cell r="A5" t="str">
            <v>S2</v>
          </cell>
        </row>
      </sheetData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</sheetData>
      <sheetData sheetId="7">
        <row r="2">
          <cell r="A2" t="str">
            <v>TAI</v>
          </cell>
        </row>
        <row r="3">
          <cell r="A3" t="str">
            <v>AI</v>
          </cell>
        </row>
        <row r="4">
          <cell r="A4" t="str">
            <v>D1</v>
          </cell>
        </row>
        <row r="5">
          <cell r="A5" t="str">
            <v>D2</v>
          </cell>
        </row>
        <row r="6">
          <cell r="A6" t="str">
            <v>TI</v>
          </cell>
        </row>
        <row r="7">
          <cell r="A7" t="str">
            <v>TA</v>
          </cell>
        </row>
        <row r="8">
          <cell r="A8" t="str">
            <v>BI</v>
          </cell>
        </row>
        <row r="9">
          <cell r="A9" t="str">
            <v>BA</v>
          </cell>
        </row>
        <row r="10">
          <cell r="A10" t="str">
            <v>LI</v>
          </cell>
        </row>
        <row r="11">
          <cell r="A11" t="str">
            <v>LA</v>
          </cell>
        </row>
        <row r="12">
          <cell r="A12" t="str">
            <v>OE</v>
          </cell>
        </row>
        <row r="13">
          <cell r="A13" t="str">
            <v>OAE</v>
          </cell>
        </row>
        <row r="14">
          <cell r="A14" t="str">
            <v>I1</v>
          </cell>
        </row>
        <row r="15">
          <cell r="A15" t="str">
            <v>I2</v>
          </cell>
        </row>
      </sheetData>
      <sheetData sheetId="8"/>
      <sheetData sheetId="9"/>
      <sheetData sheetId="10">
        <row r="1">
          <cell r="A1" t="str">
            <v>TIPO</v>
          </cell>
        </row>
        <row r="2">
          <cell r="A2" t="str">
            <v>Campero, Pick-Up, Camioneta, Camión o similar.(1300-2000) $/Día-8horas</v>
          </cell>
        </row>
        <row r="3">
          <cell r="A3" t="str">
            <v>Campero, Pick-Up, Camioneta, Camión o similar.(1300-2000)$/mes</v>
          </cell>
        </row>
        <row r="4">
          <cell r="A4" t="str">
            <v>Campero, Pick-Up, Camioneta, Camión o similar.(&gt;2000)$/Día -8 horas</v>
          </cell>
        </row>
        <row r="5">
          <cell r="A5" t="str">
            <v>Campero, Pick-Up, Camioneta, Camión o similar.(&gt;2000)$/Mes</v>
          </cell>
        </row>
        <row r="6">
          <cell r="A6" t="str">
            <v>Vehiculos con capacidad de carga de 3 Ton o más($/Día-8 Horas</v>
          </cell>
        </row>
        <row r="7">
          <cell r="A7" t="str">
            <v>Vehiculos con capacidad de carga de 3 Ton o más ($/Mes)</v>
          </cell>
        </row>
      </sheetData>
      <sheetData sheetId="11"/>
      <sheetData sheetId="12">
        <row r="2">
          <cell r="B2" t="str">
            <v>ENSAYOS DE LABORATORIO SUB-RASANTE-MATERIAL SUB-BASE</v>
          </cell>
        </row>
        <row r="3">
          <cell r="B3" t="str">
            <v>Analisis granulométrico con lavado hasta el tamiz No 200</v>
          </cell>
        </row>
        <row r="4">
          <cell r="B4" t="str">
            <v>Caras Fracturadas</v>
          </cell>
        </row>
        <row r="5">
          <cell r="B5" t="str">
            <v>CBR material granular- Metodo I (3 Puntos)</v>
          </cell>
        </row>
        <row r="6">
          <cell r="B6" t="str">
            <v>Compactación modificada</v>
          </cell>
        </row>
        <row r="7">
          <cell r="B7" t="str">
            <v>Contenido de materia organica</v>
          </cell>
        </row>
        <row r="8">
          <cell r="B8" t="str">
            <v>Densidades de campo</v>
          </cell>
        </row>
        <row r="9">
          <cell r="B9" t="str">
            <v>Desgaste en la Maq de los Angeles</v>
          </cell>
        </row>
        <row r="10">
          <cell r="B10" t="str">
            <v>Equivalente de arena</v>
          </cell>
        </row>
        <row r="11">
          <cell r="B11" t="str">
            <v>Humedad natural</v>
          </cell>
        </row>
        <row r="12">
          <cell r="B12" t="str">
            <v>Indice de Aplanamiento y Alargamiento</v>
          </cell>
        </row>
        <row r="13">
          <cell r="B13" t="str">
            <v>Limites de atterberg</v>
          </cell>
        </row>
        <row r="14">
          <cell r="B14" t="str">
            <v>Solidez (5 ciclos)</v>
          </cell>
        </row>
        <row r="15">
          <cell r="B15" t="str">
            <v>Toma de muestra inalterada en el terreno (por punto)</v>
          </cell>
        </row>
        <row r="16">
          <cell r="B16" t="str">
            <v>ENSAYOS CONTROL DE CALIDAD MEZCLA DENSA EN FRIO</v>
          </cell>
        </row>
        <row r="17">
          <cell r="B17" t="str">
            <v>Contenido de asfalto residual y granulometria de la extracción</v>
          </cell>
        </row>
        <row r="18">
          <cell r="B18" t="str">
            <v>Ensayo de Cobertura de los agregados de la mezcla</v>
          </cell>
        </row>
        <row r="19">
          <cell r="B19" t="str">
            <v>Humedad de la mezcla</v>
          </cell>
        </row>
        <row r="20">
          <cell r="B20" t="str">
            <v>Inmersión-Comprensión (resistencia conservada)</v>
          </cell>
        </row>
        <row r="21">
          <cell r="B21" t="str">
            <v>ENSAYOS CONTROL CALIDAD MEZCLA DENSA EN CALIENTE</v>
          </cell>
        </row>
        <row r="22">
          <cell r="B22" t="str">
            <v>Contenido de asfalto residual y granulometria de la extracción</v>
          </cell>
        </row>
        <row r="23">
          <cell r="B23" t="str">
            <v>Densidad, Estabilidad y Flujo</v>
          </cell>
        </row>
        <row r="24">
          <cell r="B24" t="str">
            <v>Temperatura</v>
          </cell>
        </row>
        <row r="25">
          <cell r="B25" t="str">
            <v>Toma de briquetas</v>
          </cell>
        </row>
        <row r="26">
          <cell r="B26" t="str">
            <v>CONTROL DE CALIDAD DE EMULSIONES ASFALTICAS CRL-1</v>
          </cell>
        </row>
        <row r="27">
          <cell r="B27" t="str">
            <v>Asentamiento</v>
          </cell>
        </row>
        <row r="28">
          <cell r="B28" t="str">
            <v>Contenido de Agua</v>
          </cell>
        </row>
        <row r="29">
          <cell r="B29" t="str">
            <v>PH</v>
          </cell>
        </row>
        <row r="30">
          <cell r="B30" t="str">
            <v>Retenido en Malla No 20</v>
          </cell>
        </row>
        <row r="31">
          <cell r="B31" t="str">
            <v>Viscosidad a 25 °C Saybolt-furol</v>
          </cell>
        </row>
        <row r="32">
          <cell r="B32" t="str">
            <v>DISEÑO DE MEZCLA DENSA EN FRIO ARTICULO 441</v>
          </cell>
        </row>
        <row r="33">
          <cell r="B33" t="str">
            <v>Ajustes de diseño y correcciones</v>
          </cell>
        </row>
        <row r="34">
          <cell r="B34" t="str">
            <v>Diseño de mezcla densa en frio incluye ensayos</v>
          </cell>
        </row>
        <row r="35">
          <cell r="B35" t="str">
            <v>DISEÑO DE MEZCLA CONCRETOS</v>
          </cell>
        </row>
        <row r="36">
          <cell r="B36" t="str">
            <v>Resistencia a la compresión de muestras Concreto (mayor número de  muestras)</v>
          </cell>
        </row>
        <row r="37">
          <cell r="B37" t="str">
            <v>Resistencia a la compresión de muestras Concreto  (menor número de muestras)</v>
          </cell>
        </row>
        <row r="38">
          <cell r="B38" t="str">
            <v>Resistencia a laflexión de muestras de Concreto</v>
          </cell>
        </row>
        <row r="39">
          <cell r="B39" t="str">
            <v>Asentamiento del concreto (Slump)</v>
          </cell>
        </row>
        <row r="40">
          <cell r="B40" t="str">
            <v>EQUIPOS TOMA DE MUESTRAS CONCRETO</v>
          </cell>
        </row>
        <row r="41">
          <cell r="B41" t="str">
            <v>Alquiler de camisa cilíndrica (8 horas)</v>
          </cell>
        </row>
        <row r="42">
          <cell r="B42" t="str">
            <v>Alquiler de formaleta para vigueta de concreto  (8 horas)</v>
          </cell>
        </row>
        <row r="43">
          <cell r="B43" t="str">
            <v>Alquiler de cono para medir asentamiento (Slump)  (8 horas)</v>
          </cell>
        </row>
        <row r="44">
          <cell r="B44" t="str">
            <v>Alquiler de varilla compactadora  (8 horas)</v>
          </cell>
        </row>
        <row r="45">
          <cell r="B45" t="str">
            <v>Pruebas de conectividad y alcance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6"/>
  <sheetViews>
    <sheetView zoomScaleNormal="100" workbookViewId="0">
      <pane ySplit="5" topLeftCell="A33" activePane="bottomLeft" state="frozen"/>
      <selection activeCell="A54" sqref="A54:IV54"/>
      <selection pane="bottomLeft" activeCell="F40" sqref="F40"/>
    </sheetView>
  </sheetViews>
  <sheetFormatPr baseColWidth="10" defaultColWidth="11" defaultRowHeight="12.75" x14ac:dyDescent="0.25"/>
  <cols>
    <col min="1" max="1" width="4.42578125" style="1" customWidth="1"/>
    <col min="2" max="2" width="28.7109375" style="1" customWidth="1"/>
    <col min="3" max="3" width="8" style="1" customWidth="1"/>
    <col min="4" max="4" width="5.85546875" style="1" customWidth="1"/>
    <col min="5" max="5" width="8.28515625" style="2" customWidth="1"/>
    <col min="6" max="6" width="9.28515625" style="3" customWidth="1"/>
    <col min="7" max="7" width="11.140625" style="1" customWidth="1"/>
    <col min="8" max="8" width="7.7109375" style="1" customWidth="1"/>
    <col min="9" max="9" width="5.85546875" style="1" customWidth="1"/>
    <col min="10" max="10" width="9.42578125" style="2" customWidth="1"/>
    <col min="11" max="11" width="11" style="3" customWidth="1"/>
    <col min="12" max="12" width="11.85546875" style="1" customWidth="1"/>
    <col min="13" max="13" width="15" style="1" customWidth="1"/>
    <col min="14" max="14" width="13.28515625" style="1" bestFit="1" customWidth="1"/>
    <col min="15" max="16384" width="11" style="1"/>
  </cols>
  <sheetData>
    <row r="1" spans="1:14" ht="35.25" customHeight="1" x14ac:dyDescent="0.25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4" ht="18" customHeight="1" x14ac:dyDescent="0.25">
      <c r="A2" s="106" t="s">
        <v>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6.5" customHeight="1" x14ac:dyDescent="0.25">
      <c r="A3" s="107" t="s">
        <v>30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4" s="5" customFormat="1" ht="16.5" customHeight="1" x14ac:dyDescent="0.25">
      <c r="A4" s="107" t="s">
        <v>31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s="5" customFormat="1" ht="16.5" customHeight="1" x14ac:dyDescent="0.25">
      <c r="A5" s="107" t="s">
        <v>32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4" s="6" customFormat="1" ht="31.5" customHeight="1" x14ac:dyDescent="0.25">
      <c r="A6" s="104" t="s">
        <v>33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4" s="11" customFormat="1" ht="48.75" customHeight="1" x14ac:dyDescent="0.25">
      <c r="A7" s="111" t="s">
        <v>40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4" s="6" customFormat="1" ht="15" x14ac:dyDescent="0.25">
      <c r="A8" s="112" t="s">
        <v>72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1"/>
    </row>
    <row r="9" spans="1:14" s="6" customFormat="1" ht="15" x14ac:dyDescent="0.25">
      <c r="A9" s="108"/>
      <c r="B9" s="110"/>
      <c r="C9" s="108" t="s">
        <v>74</v>
      </c>
      <c r="D9" s="109"/>
      <c r="E9" s="109"/>
      <c r="F9" s="109"/>
      <c r="G9" s="110"/>
      <c r="H9" s="108" t="s">
        <v>75</v>
      </c>
      <c r="I9" s="109"/>
      <c r="J9" s="109"/>
      <c r="K9" s="109"/>
      <c r="L9" s="110"/>
    </row>
    <row r="10" spans="1:14" ht="33.75" x14ac:dyDescent="0.25">
      <c r="A10" s="73" t="s">
        <v>2</v>
      </c>
      <c r="B10" s="73" t="s">
        <v>4</v>
      </c>
      <c r="C10" s="73" t="s">
        <v>3</v>
      </c>
      <c r="D10" s="73" t="s">
        <v>71</v>
      </c>
      <c r="E10" s="74" t="s">
        <v>0</v>
      </c>
      <c r="F10" s="75" t="s">
        <v>1</v>
      </c>
      <c r="G10" s="102" t="s">
        <v>76</v>
      </c>
      <c r="H10" s="73" t="s">
        <v>3</v>
      </c>
      <c r="I10" s="73" t="s">
        <v>71</v>
      </c>
      <c r="J10" s="74" t="s">
        <v>0</v>
      </c>
      <c r="K10" s="75" t="s">
        <v>1</v>
      </c>
      <c r="L10" s="102" t="s">
        <v>77</v>
      </c>
      <c r="M10" s="5"/>
      <c r="N10" s="5"/>
    </row>
    <row r="11" spans="1:14" s="5" customFormat="1" ht="67.5" x14ac:dyDescent="0.25">
      <c r="A11" s="13">
        <v>1</v>
      </c>
      <c r="B11" s="54" t="s">
        <v>39</v>
      </c>
      <c r="C11" s="14" t="s">
        <v>37</v>
      </c>
      <c r="D11" s="14">
        <v>1</v>
      </c>
      <c r="E11" s="14">
        <v>1</v>
      </c>
      <c r="F11" s="100">
        <v>32633333</v>
      </c>
      <c r="G11" s="34">
        <f>E11*F11</f>
        <v>32633333</v>
      </c>
      <c r="H11" s="14" t="s">
        <v>37</v>
      </c>
      <c r="I11" s="14">
        <v>1</v>
      </c>
      <c r="J11" s="14">
        <v>1</v>
      </c>
      <c r="K11" s="9">
        <v>50000000</v>
      </c>
      <c r="L11" s="9">
        <f>J11*K11</f>
        <v>50000000</v>
      </c>
    </row>
    <row r="12" spans="1:14" s="5" customFormat="1" x14ac:dyDescent="0.25">
      <c r="A12" s="113" t="s">
        <v>38</v>
      </c>
      <c r="B12" s="113"/>
      <c r="C12" s="113"/>
      <c r="D12" s="113"/>
      <c r="E12" s="113"/>
      <c r="F12" s="113"/>
      <c r="G12" s="32">
        <f>SUM(G11:G11)</f>
        <v>32633333</v>
      </c>
      <c r="H12" s="12"/>
      <c r="I12" s="12"/>
      <c r="J12" s="12"/>
      <c r="K12" s="12"/>
      <c r="L12" s="32">
        <f>SUM(L11:L11)</f>
        <v>50000000</v>
      </c>
    </row>
    <row r="13" spans="1:14" s="6" customFormat="1" ht="31.5" customHeight="1" x14ac:dyDescent="0.25">
      <c r="A13" s="104" t="s">
        <v>35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4" s="11" customFormat="1" ht="45.75" customHeight="1" x14ac:dyDescent="0.25">
      <c r="A14" s="111" t="s">
        <v>42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4" s="6" customFormat="1" ht="15" x14ac:dyDescent="0.25">
      <c r="A15" s="112" t="s">
        <v>72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01"/>
    </row>
    <row r="16" spans="1:14" s="6" customFormat="1" ht="15" x14ac:dyDescent="0.25">
      <c r="A16" s="108"/>
      <c r="B16" s="110"/>
      <c r="C16" s="108" t="s">
        <v>74</v>
      </c>
      <c r="D16" s="109"/>
      <c r="E16" s="109"/>
      <c r="F16" s="109"/>
      <c r="G16" s="110"/>
      <c r="H16" s="108" t="s">
        <v>75</v>
      </c>
      <c r="I16" s="109"/>
      <c r="J16" s="109"/>
      <c r="K16" s="109"/>
      <c r="L16" s="110"/>
    </row>
    <row r="17" spans="1:16" ht="33.75" x14ac:dyDescent="0.25">
      <c r="A17" s="73" t="s">
        <v>2</v>
      </c>
      <c r="B17" s="73" t="s">
        <v>4</v>
      </c>
      <c r="C17" s="73" t="s">
        <v>3</v>
      </c>
      <c r="D17" s="73" t="s">
        <v>71</v>
      </c>
      <c r="E17" s="74" t="s">
        <v>0</v>
      </c>
      <c r="F17" s="75" t="s">
        <v>1</v>
      </c>
      <c r="G17" s="102" t="s">
        <v>76</v>
      </c>
      <c r="H17" s="73" t="s">
        <v>3</v>
      </c>
      <c r="I17" s="73" t="s">
        <v>71</v>
      </c>
      <c r="J17" s="74" t="s">
        <v>0</v>
      </c>
      <c r="K17" s="75" t="s">
        <v>1</v>
      </c>
      <c r="L17" s="102" t="s">
        <v>77</v>
      </c>
      <c r="M17" s="5"/>
      <c r="N17" s="5"/>
    </row>
    <row r="18" spans="1:16" s="5" customFormat="1" ht="56.25" customHeight="1" x14ac:dyDescent="0.25">
      <c r="A18" s="13">
        <v>2</v>
      </c>
      <c r="B18" s="54" t="s">
        <v>41</v>
      </c>
      <c r="C18" s="14" t="s">
        <v>37</v>
      </c>
      <c r="D18" s="14">
        <v>1</v>
      </c>
      <c r="E18" s="14">
        <v>1</v>
      </c>
      <c r="F18" s="100">
        <v>32633333</v>
      </c>
      <c r="G18" s="33">
        <f>E18*F18</f>
        <v>32633333</v>
      </c>
      <c r="H18" s="14" t="s">
        <v>37</v>
      </c>
      <c r="I18" s="14">
        <v>1</v>
      </c>
      <c r="J18" s="14">
        <v>1</v>
      </c>
      <c r="K18" s="9">
        <v>50000000</v>
      </c>
      <c r="L18" s="9">
        <f>J18*K18</f>
        <v>50000000</v>
      </c>
    </row>
    <row r="19" spans="1:16" s="5" customFormat="1" ht="13.5" customHeight="1" x14ac:dyDescent="0.25">
      <c r="A19" s="113" t="s">
        <v>38</v>
      </c>
      <c r="B19" s="113"/>
      <c r="C19" s="113"/>
      <c r="D19" s="113"/>
      <c r="E19" s="113"/>
      <c r="F19" s="113"/>
      <c r="G19" s="16">
        <f>ROUND(SUM(G18:G18),0)</f>
        <v>32633333</v>
      </c>
      <c r="H19" s="12"/>
      <c r="I19" s="12"/>
      <c r="J19" s="12"/>
      <c r="K19" s="12"/>
      <c r="L19" s="16">
        <f>ROUND(SUM(L18:L18),0)</f>
        <v>50000000</v>
      </c>
      <c r="M19" s="70">
        <v>698202099</v>
      </c>
      <c r="N19" s="71">
        <f>M19-L19</f>
        <v>648202099</v>
      </c>
      <c r="O19" s="70"/>
      <c r="P19" s="70"/>
    </row>
    <row r="20" spans="1:16" s="6" customFormat="1" ht="30.75" customHeight="1" x14ac:dyDescent="0.25">
      <c r="A20" s="104" t="s">
        <v>36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6" s="11" customFormat="1" ht="32.25" customHeight="1" x14ac:dyDescent="0.25">
      <c r="A21" s="111" t="s">
        <v>43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6" s="6" customFormat="1" ht="15" x14ac:dyDescent="0.25">
      <c r="A22" s="112" t="s">
        <v>72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01"/>
    </row>
    <row r="23" spans="1:16" s="6" customFormat="1" ht="15" x14ac:dyDescent="0.25">
      <c r="A23" s="108"/>
      <c r="B23" s="110"/>
      <c r="C23" s="108" t="s">
        <v>74</v>
      </c>
      <c r="D23" s="109"/>
      <c r="E23" s="109"/>
      <c r="F23" s="109"/>
      <c r="G23" s="110"/>
      <c r="H23" s="108" t="s">
        <v>75</v>
      </c>
      <c r="I23" s="109"/>
      <c r="J23" s="109"/>
      <c r="K23" s="109"/>
      <c r="L23" s="110"/>
    </row>
    <row r="24" spans="1:16" ht="33.75" x14ac:dyDescent="0.25">
      <c r="A24" s="73" t="s">
        <v>2</v>
      </c>
      <c r="B24" s="73" t="s">
        <v>4</v>
      </c>
      <c r="C24" s="73" t="s">
        <v>3</v>
      </c>
      <c r="D24" s="73" t="s">
        <v>71</v>
      </c>
      <c r="E24" s="74" t="s">
        <v>0</v>
      </c>
      <c r="F24" s="75" t="s">
        <v>1</v>
      </c>
      <c r="G24" s="102" t="s">
        <v>76</v>
      </c>
      <c r="H24" s="73" t="s">
        <v>3</v>
      </c>
      <c r="I24" s="73" t="s">
        <v>71</v>
      </c>
      <c r="J24" s="74" t="s">
        <v>0</v>
      </c>
      <c r="K24" s="75" t="s">
        <v>1</v>
      </c>
      <c r="L24" s="102" t="s">
        <v>77</v>
      </c>
      <c r="M24" s="5"/>
      <c r="N24" s="5"/>
    </row>
    <row r="25" spans="1:16" s="5" customFormat="1" ht="46.5" customHeight="1" x14ac:dyDescent="0.25">
      <c r="A25" s="27">
        <v>3</v>
      </c>
      <c r="B25" s="54" t="s">
        <v>44</v>
      </c>
      <c r="C25" s="14" t="s">
        <v>37</v>
      </c>
      <c r="D25" s="14">
        <v>1</v>
      </c>
      <c r="E25" s="10">
        <v>1</v>
      </c>
      <c r="F25" s="100">
        <v>32633334</v>
      </c>
      <c r="G25" s="35">
        <f>E25*F25</f>
        <v>32633334</v>
      </c>
      <c r="H25" s="14" t="s">
        <v>37</v>
      </c>
      <c r="I25" s="14">
        <v>1</v>
      </c>
      <c r="J25" s="14">
        <v>1</v>
      </c>
      <c r="K25" s="9">
        <v>50000000</v>
      </c>
      <c r="L25" s="36">
        <f>J25*K25</f>
        <v>50000000</v>
      </c>
    </row>
    <row r="26" spans="1:16" s="5" customFormat="1" ht="13.5" customHeight="1" x14ac:dyDescent="0.25">
      <c r="A26" s="113" t="s">
        <v>38</v>
      </c>
      <c r="B26" s="113"/>
      <c r="C26" s="113"/>
      <c r="D26" s="113"/>
      <c r="E26" s="113"/>
      <c r="F26" s="113"/>
      <c r="G26" s="16">
        <f>ROUND(SUM(G25:G25),0)</f>
        <v>32633334</v>
      </c>
      <c r="H26" s="12"/>
      <c r="I26" s="12"/>
      <c r="J26" s="12"/>
      <c r="K26" s="12"/>
      <c r="L26" s="16">
        <f>ROUND(SUM(L25:L25),0)</f>
        <v>50000000</v>
      </c>
      <c r="M26" s="70">
        <v>698202099</v>
      </c>
      <c r="N26" s="71">
        <f>M26-L26</f>
        <v>648202099</v>
      </c>
      <c r="O26" s="70"/>
      <c r="P26" s="70"/>
    </row>
    <row r="27" spans="1:16" s="6" customFormat="1" ht="30" customHeight="1" x14ac:dyDescent="0.25">
      <c r="A27" s="104" t="s">
        <v>47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6" s="11" customFormat="1" ht="31.5" customHeight="1" x14ac:dyDescent="0.25">
      <c r="A28" s="111" t="s">
        <v>48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6" s="6" customFormat="1" ht="15" x14ac:dyDescent="0.25">
      <c r="A29" s="112" t="s">
        <v>72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01"/>
    </row>
    <row r="30" spans="1:16" s="6" customFormat="1" ht="15" x14ac:dyDescent="0.25">
      <c r="A30" s="108"/>
      <c r="B30" s="110"/>
      <c r="C30" s="108" t="s">
        <v>74</v>
      </c>
      <c r="D30" s="109"/>
      <c r="E30" s="109"/>
      <c r="F30" s="109"/>
      <c r="G30" s="110"/>
      <c r="H30" s="108" t="s">
        <v>75</v>
      </c>
      <c r="I30" s="109"/>
      <c r="J30" s="109"/>
      <c r="K30" s="109"/>
      <c r="L30" s="110"/>
    </row>
    <row r="31" spans="1:16" ht="33.75" x14ac:dyDescent="0.25">
      <c r="A31" s="73" t="s">
        <v>2</v>
      </c>
      <c r="B31" s="73" t="s">
        <v>4</v>
      </c>
      <c r="C31" s="73" t="s">
        <v>3</v>
      </c>
      <c r="D31" s="73" t="s">
        <v>71</v>
      </c>
      <c r="E31" s="74" t="s">
        <v>0</v>
      </c>
      <c r="F31" s="75" t="s">
        <v>1</v>
      </c>
      <c r="G31" s="102" t="s">
        <v>76</v>
      </c>
      <c r="H31" s="73" t="s">
        <v>3</v>
      </c>
      <c r="I31" s="73" t="s">
        <v>71</v>
      </c>
      <c r="J31" s="74" t="s">
        <v>0</v>
      </c>
      <c r="K31" s="75" t="s">
        <v>1</v>
      </c>
      <c r="L31" s="102" t="s">
        <v>77</v>
      </c>
      <c r="M31" s="5"/>
      <c r="N31" s="5"/>
    </row>
    <row r="32" spans="1:16" s="5" customFormat="1" ht="33" customHeight="1" x14ac:dyDescent="0.25">
      <c r="A32" s="27">
        <v>5</v>
      </c>
      <c r="B32" s="54" t="s">
        <v>53</v>
      </c>
      <c r="C32" s="14" t="s">
        <v>37</v>
      </c>
      <c r="D32" s="14">
        <v>1</v>
      </c>
      <c r="E32" s="10">
        <v>1</v>
      </c>
      <c r="F32" s="100">
        <v>120000000</v>
      </c>
      <c r="G32" s="35">
        <f>E32*F32</f>
        <v>120000000</v>
      </c>
      <c r="H32" s="14" t="s">
        <v>37</v>
      </c>
      <c r="I32" s="14">
        <v>1</v>
      </c>
      <c r="J32" s="14">
        <v>1</v>
      </c>
      <c r="K32" s="9">
        <v>150000000</v>
      </c>
      <c r="L32" s="36">
        <f>J32*K32</f>
        <v>150000000</v>
      </c>
    </row>
    <row r="33" spans="1:16" s="5" customFormat="1" ht="30" customHeight="1" x14ac:dyDescent="0.25">
      <c r="A33" s="27">
        <v>6</v>
      </c>
      <c r="B33" s="54" t="s">
        <v>56</v>
      </c>
      <c r="C33" s="14" t="s">
        <v>37</v>
      </c>
      <c r="D33" s="14">
        <v>1</v>
      </c>
      <c r="E33" s="10">
        <v>1</v>
      </c>
      <c r="F33" s="100">
        <v>50500000</v>
      </c>
      <c r="G33" s="35">
        <f>E33*F33</f>
        <v>50500000</v>
      </c>
      <c r="H33" s="14" t="s">
        <v>37</v>
      </c>
      <c r="I33" s="14">
        <v>1</v>
      </c>
      <c r="J33" s="14">
        <v>1</v>
      </c>
      <c r="K33" s="9">
        <v>60000000</v>
      </c>
      <c r="L33" s="36">
        <f>J33*K33</f>
        <v>60000000</v>
      </c>
    </row>
    <row r="34" spans="1:16" s="5" customFormat="1" ht="13.5" customHeight="1" x14ac:dyDescent="0.25">
      <c r="A34" s="113" t="s">
        <v>38</v>
      </c>
      <c r="B34" s="116"/>
      <c r="C34" s="116"/>
      <c r="D34" s="116"/>
      <c r="E34" s="113"/>
      <c r="F34" s="113"/>
      <c r="G34" s="16">
        <f>ROUND(SUM(G32:G33),0)</f>
        <v>170500000</v>
      </c>
      <c r="H34" s="12"/>
      <c r="I34" s="12"/>
      <c r="J34" s="12"/>
      <c r="K34" s="12"/>
      <c r="L34" s="16">
        <f>ROUND(SUM(L32:L33),0)</f>
        <v>210000000</v>
      </c>
      <c r="M34" s="70">
        <v>698202099</v>
      </c>
      <c r="N34" s="71">
        <f>M34-L34</f>
        <v>488202099</v>
      </c>
      <c r="O34" s="70"/>
      <c r="P34" s="70"/>
    </row>
    <row r="35" spans="1:16" ht="15.75" customHeight="1" x14ac:dyDescent="0.25">
      <c r="A35" s="114" t="s">
        <v>76</v>
      </c>
      <c r="B35" s="114"/>
      <c r="C35" s="114"/>
      <c r="D35" s="114"/>
      <c r="E35" s="114"/>
      <c r="F35" s="114"/>
      <c r="G35" s="21">
        <f>ROUND(SUM(G12+G19+G26+G34),0)</f>
        <v>268400000</v>
      </c>
      <c r="H35" s="115" t="s">
        <v>77</v>
      </c>
      <c r="I35" s="115"/>
      <c r="J35" s="115"/>
      <c r="K35" s="115"/>
      <c r="L35" s="21">
        <f>ROUND(SUM(L12+L19+L26+L34),0)</f>
        <v>360000000</v>
      </c>
      <c r="M35" s="70"/>
      <c r="N35" s="70"/>
      <c r="O35" s="70"/>
      <c r="P35" s="70"/>
    </row>
    <row r="36" spans="1:16" ht="11.25" customHeight="1" x14ac:dyDescent="0.25">
      <c r="A36" s="94"/>
      <c r="B36" s="94"/>
      <c r="C36" s="94"/>
      <c r="D36" s="94"/>
      <c r="E36" s="94"/>
      <c r="F36" s="94"/>
      <c r="G36" s="95"/>
      <c r="H36" s="94"/>
      <c r="I36" s="94"/>
      <c r="J36" s="94"/>
      <c r="K36" s="96"/>
      <c r="L36" s="22"/>
      <c r="M36" s="5"/>
      <c r="N36" s="5"/>
      <c r="O36" s="5"/>
      <c r="P36" s="5"/>
    </row>
    <row r="37" spans="1:16" ht="60.75" hidden="1" customHeight="1" x14ac:dyDescent="0.25">
      <c r="A37" s="84"/>
      <c r="B37" s="85"/>
      <c r="C37" s="85"/>
      <c r="D37" s="85"/>
      <c r="E37" s="85"/>
      <c r="F37" s="85"/>
      <c r="G37" s="22"/>
      <c r="H37" s="85"/>
      <c r="I37" s="85"/>
      <c r="J37" s="85"/>
      <c r="K37" s="85"/>
      <c r="L37" s="22"/>
    </row>
    <row r="38" spans="1:16" ht="12" customHeight="1" x14ac:dyDescent="0.25">
      <c r="A38" s="86"/>
      <c r="B38" s="86"/>
      <c r="C38" s="86"/>
      <c r="D38" s="86"/>
      <c r="E38" s="87"/>
      <c r="F38" s="88"/>
      <c r="G38" s="89" t="e">
        <f>#REF!+#REF!</f>
        <v>#REF!</v>
      </c>
      <c r="H38" s="90"/>
      <c r="I38" s="86"/>
      <c r="J38" s="91"/>
      <c r="K38" s="92"/>
      <c r="L38" s="93">
        <v>1378202099</v>
      </c>
    </row>
    <row r="39" spans="1:16" ht="116.25" customHeight="1" x14ac:dyDescent="0.25">
      <c r="A39" s="86"/>
      <c r="B39" s="86"/>
      <c r="C39" s="86"/>
      <c r="D39" s="86"/>
      <c r="E39" s="87"/>
      <c r="F39" s="88"/>
      <c r="G39" s="89"/>
      <c r="H39" s="86"/>
      <c r="I39" s="86"/>
      <c r="J39" s="87"/>
      <c r="K39" s="88"/>
      <c r="L39" s="86"/>
    </row>
    <row r="40" spans="1:16" ht="15.75" x14ac:dyDescent="0.25">
      <c r="B40" s="8"/>
      <c r="F40" s="43" t="s">
        <v>68</v>
      </c>
    </row>
    <row r="41" spans="1:16" ht="15" x14ac:dyDescent="0.2">
      <c r="B41" s="7"/>
      <c r="C41" s="7"/>
      <c r="D41" s="7"/>
      <c r="E41" s="37"/>
      <c r="F41" s="49" t="s">
        <v>69</v>
      </c>
      <c r="G41" s="44"/>
      <c r="I41" s="7"/>
      <c r="J41" s="45"/>
      <c r="K41" s="1"/>
      <c r="L41" s="47"/>
    </row>
    <row r="42" spans="1:16" ht="15" x14ac:dyDescent="0.2">
      <c r="B42" s="37"/>
      <c r="C42" s="37"/>
      <c r="D42" s="37"/>
      <c r="E42" s="37"/>
      <c r="F42" s="48"/>
      <c r="G42" s="48"/>
      <c r="I42" s="37"/>
      <c r="J42" s="50"/>
      <c r="K42" s="1"/>
      <c r="L42" s="47"/>
    </row>
    <row r="43" spans="1:16" ht="15" x14ac:dyDescent="0.2">
      <c r="B43" s="37"/>
      <c r="C43" s="37"/>
      <c r="D43" s="37"/>
      <c r="E43" s="37"/>
      <c r="F43" s="48"/>
      <c r="G43" s="48"/>
      <c r="H43" s="51"/>
      <c r="I43" s="37"/>
      <c r="J43" s="52"/>
      <c r="K43" s="46"/>
      <c r="L43" s="47"/>
    </row>
    <row r="44" spans="1:16" ht="14.25" x14ac:dyDescent="0.2">
      <c r="B44" s="7"/>
      <c r="C44" s="7"/>
      <c r="D44" s="7"/>
      <c r="E44" s="37"/>
      <c r="F44" s="7"/>
      <c r="G44" s="7"/>
      <c r="H44" s="38"/>
      <c r="I44" s="7"/>
      <c r="J44" s="39"/>
    </row>
    <row r="45" spans="1:16" ht="14.25" x14ac:dyDescent="0.2">
      <c r="B45" s="53"/>
      <c r="C45" s="37"/>
      <c r="D45" s="37"/>
      <c r="E45" s="37"/>
      <c r="F45" s="7"/>
      <c r="G45" s="7"/>
      <c r="H45" s="40"/>
      <c r="I45" s="37"/>
      <c r="J45" s="41"/>
    </row>
    <row r="46" spans="1:16" ht="14.25" x14ac:dyDescent="0.2">
      <c r="B46" s="53"/>
      <c r="C46" s="37"/>
      <c r="D46" s="37"/>
      <c r="E46" s="37"/>
      <c r="F46" s="7"/>
      <c r="G46" s="7"/>
      <c r="H46" s="7"/>
      <c r="I46" s="37"/>
      <c r="J46" s="42"/>
    </row>
  </sheetData>
  <mergeCells count="35">
    <mergeCell ref="A20:L20"/>
    <mergeCell ref="A21:L21"/>
    <mergeCell ref="A22:L22"/>
    <mergeCell ref="A26:F26"/>
    <mergeCell ref="A35:F35"/>
    <mergeCell ref="H35:K35"/>
    <mergeCell ref="A34:F34"/>
    <mergeCell ref="A27:L27"/>
    <mergeCell ref="A28:L28"/>
    <mergeCell ref="A29:L29"/>
    <mergeCell ref="A30:B30"/>
    <mergeCell ref="C30:G30"/>
    <mergeCell ref="H30:L30"/>
    <mergeCell ref="H23:L23"/>
    <mergeCell ref="A7:L7"/>
    <mergeCell ref="A8:L8"/>
    <mergeCell ref="A12:F12"/>
    <mergeCell ref="A13:L13"/>
    <mergeCell ref="A14:L14"/>
    <mergeCell ref="A15:L15"/>
    <mergeCell ref="A9:B9"/>
    <mergeCell ref="C9:G9"/>
    <mergeCell ref="H9:L9"/>
    <mergeCell ref="A16:B16"/>
    <mergeCell ref="C16:G16"/>
    <mergeCell ref="H16:L16"/>
    <mergeCell ref="A23:B23"/>
    <mergeCell ref="C23:G23"/>
    <mergeCell ref="A19:F19"/>
    <mergeCell ref="A6:L6"/>
    <mergeCell ref="A1:L1"/>
    <mergeCell ref="A2:L2"/>
    <mergeCell ref="A3:L3"/>
    <mergeCell ref="A4:L4"/>
    <mergeCell ref="A5:L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0"/>
  <sheetViews>
    <sheetView tabSelected="1" zoomScaleNormal="100" workbookViewId="0">
      <pane ySplit="5" topLeftCell="A6" activePane="bottomLeft" state="frozen"/>
      <selection activeCell="A54" sqref="A54:IV54"/>
      <selection pane="bottomLeft" activeCell="A23" sqref="A23:B23"/>
    </sheetView>
  </sheetViews>
  <sheetFormatPr baseColWidth="10" defaultColWidth="11" defaultRowHeight="12.75" x14ac:dyDescent="0.25"/>
  <cols>
    <col min="1" max="1" width="4.42578125" style="1" customWidth="1"/>
    <col min="2" max="2" width="62.42578125" style="1" customWidth="1"/>
    <col min="3" max="3" width="9.28515625" style="1" customWidth="1"/>
    <col min="4" max="4" width="5.85546875" style="1" customWidth="1"/>
    <col min="5" max="5" width="9.42578125" style="2" customWidth="1"/>
    <col min="6" max="6" width="12.7109375" style="3" customWidth="1"/>
    <col min="7" max="7" width="13" style="1" customWidth="1"/>
    <col min="8" max="8" width="15" style="1" customWidth="1"/>
    <col min="9" max="9" width="13.28515625" style="1" bestFit="1" customWidth="1"/>
    <col min="10" max="16384" width="11" style="1"/>
  </cols>
  <sheetData>
    <row r="1" spans="1:9" ht="35.25" customHeight="1" x14ac:dyDescent="0.25">
      <c r="A1" s="105" t="s">
        <v>27</v>
      </c>
      <c r="B1" s="105"/>
      <c r="C1" s="105"/>
      <c r="D1" s="105"/>
      <c r="E1" s="105"/>
      <c r="F1" s="105"/>
      <c r="G1" s="105"/>
    </row>
    <row r="2" spans="1:9" ht="18" customHeight="1" x14ac:dyDescent="0.25">
      <c r="A2" s="106" t="s">
        <v>79</v>
      </c>
      <c r="B2" s="106"/>
      <c r="C2" s="106"/>
      <c r="D2" s="106"/>
      <c r="E2" s="106"/>
      <c r="F2" s="106"/>
      <c r="G2" s="106"/>
    </row>
    <row r="3" spans="1:9" ht="16.5" customHeight="1" x14ac:dyDescent="0.25">
      <c r="A3" s="107" t="s">
        <v>30</v>
      </c>
      <c r="B3" s="107"/>
      <c r="C3" s="107"/>
      <c r="D3" s="107"/>
      <c r="E3" s="107"/>
      <c r="F3" s="107"/>
      <c r="G3" s="107"/>
    </row>
    <row r="4" spans="1:9" s="5" customFormat="1" ht="16.5" customHeight="1" x14ac:dyDescent="0.25">
      <c r="A4" s="107" t="s">
        <v>31</v>
      </c>
      <c r="B4" s="107"/>
      <c r="C4" s="107"/>
      <c r="D4" s="107"/>
      <c r="E4" s="107"/>
      <c r="F4" s="107"/>
      <c r="G4" s="107"/>
    </row>
    <row r="5" spans="1:9" s="5" customFormat="1" ht="16.5" customHeight="1" x14ac:dyDescent="0.25">
      <c r="A5" s="107" t="s">
        <v>32</v>
      </c>
      <c r="B5" s="107"/>
      <c r="C5" s="107"/>
      <c r="D5" s="107"/>
      <c r="E5" s="107"/>
      <c r="F5" s="107"/>
      <c r="G5" s="107"/>
    </row>
    <row r="6" spans="1:9" s="6" customFormat="1" ht="32.25" customHeight="1" x14ac:dyDescent="0.25">
      <c r="A6" s="104" t="s">
        <v>33</v>
      </c>
      <c r="B6" s="104"/>
      <c r="C6" s="104"/>
      <c r="D6" s="104"/>
      <c r="E6" s="104"/>
      <c r="F6" s="104"/>
      <c r="G6" s="104"/>
    </row>
    <row r="7" spans="1:9" s="11" customFormat="1" ht="44.25" customHeight="1" x14ac:dyDescent="0.25">
      <c r="A7" s="111" t="s">
        <v>40</v>
      </c>
      <c r="B7" s="111"/>
      <c r="C7" s="111"/>
      <c r="D7" s="111"/>
      <c r="E7" s="111"/>
      <c r="F7" s="111"/>
      <c r="G7" s="111"/>
    </row>
    <row r="8" spans="1:9" s="6" customFormat="1" ht="15" x14ac:dyDescent="0.25">
      <c r="A8" s="112" t="s">
        <v>72</v>
      </c>
      <c r="B8" s="112"/>
      <c r="C8" s="112"/>
      <c r="D8" s="112"/>
      <c r="E8" s="112"/>
      <c r="F8" s="112"/>
      <c r="G8" s="112"/>
      <c r="H8" s="101"/>
    </row>
    <row r="9" spans="1:9" ht="23.25" customHeight="1" x14ac:dyDescent="0.25">
      <c r="A9" s="73" t="s">
        <v>2</v>
      </c>
      <c r="B9" s="73" t="s">
        <v>4</v>
      </c>
      <c r="C9" s="80" t="s">
        <v>3</v>
      </c>
      <c r="D9" s="73" t="s">
        <v>71</v>
      </c>
      <c r="E9" s="81" t="s">
        <v>0</v>
      </c>
      <c r="F9" s="82" t="s">
        <v>1</v>
      </c>
      <c r="G9" s="79" t="s">
        <v>7</v>
      </c>
      <c r="H9" s="5"/>
      <c r="I9" s="5"/>
    </row>
    <row r="10" spans="1:9" s="5" customFormat="1" ht="32.25" customHeight="1" x14ac:dyDescent="0.25">
      <c r="A10" s="13">
        <v>1</v>
      </c>
      <c r="B10" s="54" t="s">
        <v>39</v>
      </c>
      <c r="C10" s="14" t="s">
        <v>37</v>
      </c>
      <c r="D10" s="14">
        <v>1</v>
      </c>
      <c r="E10" s="14">
        <v>1</v>
      </c>
      <c r="F10" s="9">
        <v>120000000</v>
      </c>
      <c r="G10" s="9">
        <f>E10*F10</f>
        <v>120000000</v>
      </c>
    </row>
    <row r="11" spans="1:9" s="5" customFormat="1" ht="17.25" customHeight="1" x14ac:dyDescent="0.25">
      <c r="A11" s="113" t="s">
        <v>38</v>
      </c>
      <c r="B11" s="113"/>
      <c r="C11" s="12"/>
      <c r="D11" s="12"/>
      <c r="E11" s="12"/>
      <c r="F11" s="12"/>
      <c r="G11" s="32">
        <f>SUM(G10:G10)</f>
        <v>120000000</v>
      </c>
    </row>
    <row r="12" spans="1:9" s="6" customFormat="1" ht="32.25" customHeight="1" x14ac:dyDescent="0.25">
      <c r="A12" s="104" t="s">
        <v>35</v>
      </c>
      <c r="B12" s="104"/>
      <c r="C12" s="104"/>
      <c r="D12" s="104"/>
      <c r="E12" s="104"/>
      <c r="F12" s="104"/>
      <c r="G12" s="104"/>
    </row>
    <row r="13" spans="1:9" s="11" customFormat="1" ht="43.5" customHeight="1" x14ac:dyDescent="0.25">
      <c r="A13" s="111" t="s">
        <v>42</v>
      </c>
      <c r="B13" s="111"/>
      <c r="C13" s="111"/>
      <c r="D13" s="111"/>
      <c r="E13" s="111"/>
      <c r="F13" s="111"/>
      <c r="G13" s="111"/>
    </row>
    <row r="14" spans="1:9" s="6" customFormat="1" ht="15" x14ac:dyDescent="0.25">
      <c r="A14" s="112" t="s">
        <v>72</v>
      </c>
      <c r="B14" s="112"/>
      <c r="C14" s="112"/>
      <c r="D14" s="112"/>
      <c r="E14" s="112"/>
      <c r="F14" s="112"/>
      <c r="G14" s="112"/>
      <c r="H14" s="101"/>
    </row>
    <row r="15" spans="1:9" ht="23.25" customHeight="1" x14ac:dyDescent="0.25">
      <c r="A15" s="73" t="s">
        <v>2</v>
      </c>
      <c r="B15" s="73" t="s">
        <v>4</v>
      </c>
      <c r="C15" s="80" t="s">
        <v>3</v>
      </c>
      <c r="D15" s="73" t="s">
        <v>71</v>
      </c>
      <c r="E15" s="81" t="s">
        <v>0</v>
      </c>
      <c r="F15" s="82" t="s">
        <v>1</v>
      </c>
      <c r="G15" s="79" t="s">
        <v>7</v>
      </c>
      <c r="H15" s="5"/>
      <c r="I15" s="5"/>
    </row>
    <row r="16" spans="1:9" s="5" customFormat="1" ht="22.5" x14ac:dyDescent="0.25">
      <c r="A16" s="13">
        <v>2</v>
      </c>
      <c r="B16" s="54" t="s">
        <v>41</v>
      </c>
      <c r="C16" s="14" t="s">
        <v>37</v>
      </c>
      <c r="D16" s="14">
        <v>1</v>
      </c>
      <c r="E16" s="14">
        <v>1</v>
      </c>
      <c r="F16" s="9">
        <v>120000000</v>
      </c>
      <c r="G16" s="9">
        <f>E16*F16</f>
        <v>120000000</v>
      </c>
    </row>
    <row r="17" spans="1:11" s="5" customFormat="1" ht="13.5" customHeight="1" x14ac:dyDescent="0.25">
      <c r="A17" s="113" t="s">
        <v>38</v>
      </c>
      <c r="B17" s="113"/>
      <c r="C17" s="12"/>
      <c r="D17" s="12"/>
      <c r="E17" s="12"/>
      <c r="F17" s="12"/>
      <c r="G17" s="16">
        <f>ROUND(SUM(G16:G16),0)</f>
        <v>120000000</v>
      </c>
      <c r="H17" s="70">
        <v>698202099</v>
      </c>
      <c r="I17" s="71">
        <f>H17-G17</f>
        <v>578202099</v>
      </c>
      <c r="J17" s="70"/>
      <c r="K17" s="70"/>
    </row>
    <row r="18" spans="1:11" s="6" customFormat="1" ht="33.75" customHeight="1" x14ac:dyDescent="0.25">
      <c r="A18" s="104" t="s">
        <v>36</v>
      </c>
      <c r="B18" s="104"/>
      <c r="C18" s="104"/>
      <c r="D18" s="104"/>
      <c r="E18" s="104"/>
      <c r="F18" s="104"/>
      <c r="G18" s="104"/>
    </row>
    <row r="19" spans="1:11" s="11" customFormat="1" ht="45.75" customHeight="1" x14ac:dyDescent="0.25">
      <c r="A19" s="111" t="s">
        <v>43</v>
      </c>
      <c r="B19" s="111"/>
      <c r="C19" s="111"/>
      <c r="D19" s="111"/>
      <c r="E19" s="111"/>
      <c r="F19" s="111"/>
      <c r="G19" s="111"/>
    </row>
    <row r="20" spans="1:11" s="6" customFormat="1" ht="15" x14ac:dyDescent="0.25">
      <c r="A20" s="112" t="s">
        <v>72</v>
      </c>
      <c r="B20" s="112"/>
      <c r="C20" s="112"/>
      <c r="D20" s="112"/>
      <c r="E20" s="112"/>
      <c r="F20" s="112"/>
      <c r="G20" s="112"/>
      <c r="H20" s="101"/>
    </row>
    <row r="21" spans="1:11" ht="23.25" customHeight="1" x14ac:dyDescent="0.25">
      <c r="A21" s="73" t="s">
        <v>2</v>
      </c>
      <c r="B21" s="73" t="s">
        <v>4</v>
      </c>
      <c r="C21" s="80" t="s">
        <v>3</v>
      </c>
      <c r="D21" s="73" t="s">
        <v>71</v>
      </c>
      <c r="E21" s="81" t="s">
        <v>0</v>
      </c>
      <c r="F21" s="82" t="s">
        <v>1</v>
      </c>
      <c r="G21" s="79" t="s">
        <v>7</v>
      </c>
      <c r="H21" s="5"/>
      <c r="I21" s="5"/>
    </row>
    <row r="22" spans="1:11" s="5" customFormat="1" ht="22.5" x14ac:dyDescent="0.25">
      <c r="A22" s="27">
        <v>3</v>
      </c>
      <c r="B22" s="54" t="s">
        <v>44</v>
      </c>
      <c r="C22" s="14" t="s">
        <v>37</v>
      </c>
      <c r="D22" s="14">
        <v>1</v>
      </c>
      <c r="E22" s="14">
        <v>1</v>
      </c>
      <c r="F22" s="9">
        <v>120000000</v>
      </c>
      <c r="G22" s="36">
        <f>E22*F22</f>
        <v>120000000</v>
      </c>
    </row>
    <row r="23" spans="1:11" s="5" customFormat="1" ht="13.5" customHeight="1" x14ac:dyDescent="0.25">
      <c r="A23" s="113" t="s">
        <v>38</v>
      </c>
      <c r="B23" s="113"/>
      <c r="C23" s="12"/>
      <c r="D23" s="12"/>
      <c r="E23" s="12"/>
      <c r="F23" s="12"/>
      <c r="G23" s="16">
        <f>ROUND(SUM(G22:G22),0)</f>
        <v>120000000</v>
      </c>
      <c r="H23" s="70">
        <v>698202099</v>
      </c>
      <c r="I23" s="71">
        <f>H23-G23</f>
        <v>578202099</v>
      </c>
      <c r="J23" s="70"/>
      <c r="K23" s="70"/>
    </row>
    <row r="24" spans="1:11" s="6" customFormat="1" ht="30.75" customHeight="1" x14ac:dyDescent="0.25">
      <c r="A24" s="104" t="s">
        <v>45</v>
      </c>
      <c r="B24" s="104"/>
      <c r="C24" s="104"/>
      <c r="D24" s="104"/>
      <c r="E24" s="104"/>
      <c r="F24" s="104"/>
      <c r="G24" s="104"/>
    </row>
    <row r="25" spans="1:11" s="11" customFormat="1" ht="32.25" customHeight="1" x14ac:dyDescent="0.25">
      <c r="A25" s="111" t="s">
        <v>46</v>
      </c>
      <c r="B25" s="111"/>
      <c r="C25" s="111"/>
      <c r="D25" s="111"/>
      <c r="E25" s="111"/>
      <c r="F25" s="111"/>
      <c r="G25" s="111"/>
    </row>
    <row r="26" spans="1:11" s="6" customFormat="1" ht="15" x14ac:dyDescent="0.25">
      <c r="A26" s="112" t="s">
        <v>72</v>
      </c>
      <c r="B26" s="112"/>
      <c r="C26" s="112"/>
      <c r="D26" s="112"/>
      <c r="E26" s="112"/>
      <c r="F26" s="112"/>
      <c r="G26" s="112"/>
      <c r="H26" s="101"/>
    </row>
    <row r="27" spans="1:11" ht="23.25" customHeight="1" x14ac:dyDescent="0.25">
      <c r="A27" s="73" t="s">
        <v>2</v>
      </c>
      <c r="B27" s="73" t="s">
        <v>4</v>
      </c>
      <c r="C27" s="80" t="s">
        <v>3</v>
      </c>
      <c r="D27" s="73" t="s">
        <v>71</v>
      </c>
      <c r="E27" s="81" t="s">
        <v>0</v>
      </c>
      <c r="F27" s="82" t="s">
        <v>1</v>
      </c>
      <c r="G27" s="79" t="s">
        <v>7</v>
      </c>
      <c r="H27" s="5"/>
      <c r="I27" s="5"/>
    </row>
    <row r="28" spans="1:11" s="5" customFormat="1" ht="22.5" x14ac:dyDescent="0.25">
      <c r="A28" s="27">
        <v>4</v>
      </c>
      <c r="B28" s="139" t="s">
        <v>70</v>
      </c>
      <c r="C28" s="14" t="s">
        <v>37</v>
      </c>
      <c r="D28" s="14">
        <v>1</v>
      </c>
      <c r="E28" s="14">
        <v>1</v>
      </c>
      <c r="F28" s="9">
        <v>150000000</v>
      </c>
      <c r="G28" s="36">
        <f>E28*F28</f>
        <v>150000000</v>
      </c>
    </row>
    <row r="29" spans="1:11" s="5" customFormat="1" ht="13.5" customHeight="1" x14ac:dyDescent="0.25">
      <c r="A29" s="113" t="s">
        <v>38</v>
      </c>
      <c r="B29" s="113"/>
      <c r="C29" s="12"/>
      <c r="D29" s="12"/>
      <c r="E29" s="12"/>
      <c r="F29" s="12"/>
      <c r="G29" s="16">
        <f>ROUND(SUM(G28:G28),0)</f>
        <v>150000000</v>
      </c>
      <c r="H29" s="70">
        <v>698202099</v>
      </c>
      <c r="I29" s="71">
        <f>H29-G29</f>
        <v>548202099</v>
      </c>
      <c r="J29" s="70"/>
      <c r="K29" s="70"/>
    </row>
    <row r="30" spans="1:11" s="6" customFormat="1" ht="32.25" customHeight="1" x14ac:dyDescent="0.25">
      <c r="A30" s="104" t="s">
        <v>47</v>
      </c>
      <c r="B30" s="104"/>
      <c r="C30" s="104"/>
      <c r="D30" s="104"/>
      <c r="E30" s="104"/>
      <c r="F30" s="104"/>
      <c r="G30" s="104"/>
    </row>
    <row r="31" spans="1:11" s="11" customFormat="1" ht="34.5" customHeight="1" x14ac:dyDescent="0.25">
      <c r="A31" s="111" t="s">
        <v>48</v>
      </c>
      <c r="B31" s="111"/>
      <c r="C31" s="111"/>
      <c r="D31" s="111"/>
      <c r="E31" s="111"/>
      <c r="F31" s="111"/>
      <c r="G31" s="111"/>
    </row>
    <row r="32" spans="1:11" s="6" customFormat="1" ht="15" x14ac:dyDescent="0.25">
      <c r="A32" s="112" t="s">
        <v>72</v>
      </c>
      <c r="B32" s="112"/>
      <c r="C32" s="112"/>
      <c r="D32" s="112"/>
      <c r="E32" s="112"/>
      <c r="F32" s="112"/>
      <c r="G32" s="112"/>
      <c r="H32" s="101"/>
    </row>
    <row r="33" spans="1:11" ht="23.25" customHeight="1" x14ac:dyDescent="0.25">
      <c r="A33" s="73" t="s">
        <v>2</v>
      </c>
      <c r="B33" s="73" t="s">
        <v>4</v>
      </c>
      <c r="C33" s="80" t="s">
        <v>3</v>
      </c>
      <c r="D33" s="73" t="s">
        <v>71</v>
      </c>
      <c r="E33" s="81" t="s">
        <v>0</v>
      </c>
      <c r="F33" s="82" t="s">
        <v>1</v>
      </c>
      <c r="G33" s="79" t="s">
        <v>7</v>
      </c>
      <c r="H33" s="5"/>
      <c r="I33" s="5"/>
    </row>
    <row r="34" spans="1:11" s="5" customFormat="1" ht="22.5" x14ac:dyDescent="0.25">
      <c r="A34" s="27">
        <v>5</v>
      </c>
      <c r="B34" s="139" t="s">
        <v>53</v>
      </c>
      <c r="C34" s="14" t="s">
        <v>37</v>
      </c>
      <c r="D34" s="14">
        <v>1</v>
      </c>
      <c r="E34" s="14">
        <v>1</v>
      </c>
      <c r="F34" s="9">
        <v>300000000</v>
      </c>
      <c r="G34" s="36">
        <f>E34*F34</f>
        <v>300000000</v>
      </c>
    </row>
    <row r="35" spans="1:11" s="5" customFormat="1" x14ac:dyDescent="0.25">
      <c r="A35" s="27">
        <v>6</v>
      </c>
      <c r="B35" s="54" t="s">
        <v>56</v>
      </c>
      <c r="C35" s="14" t="s">
        <v>37</v>
      </c>
      <c r="D35" s="14">
        <v>1</v>
      </c>
      <c r="E35" s="14">
        <v>1</v>
      </c>
      <c r="F35" s="9">
        <v>180000000</v>
      </c>
      <c r="G35" s="36">
        <f>E35*F35</f>
        <v>180000000</v>
      </c>
    </row>
    <row r="36" spans="1:11" s="5" customFormat="1" ht="13.5" customHeight="1" x14ac:dyDescent="0.25">
      <c r="A36" s="113" t="s">
        <v>38</v>
      </c>
      <c r="B36" s="116"/>
      <c r="C36" s="12"/>
      <c r="D36" s="12"/>
      <c r="E36" s="12"/>
      <c r="F36" s="12"/>
      <c r="G36" s="16">
        <f>ROUND(SUM(G34:G35),0)</f>
        <v>480000000</v>
      </c>
      <c r="H36" s="70">
        <v>698202099</v>
      </c>
      <c r="I36" s="71">
        <f>H36-G36</f>
        <v>218202099</v>
      </c>
      <c r="J36" s="70"/>
      <c r="K36" s="70"/>
    </row>
    <row r="37" spans="1:11" s="6" customFormat="1" ht="29.25" customHeight="1" x14ac:dyDescent="0.25">
      <c r="A37" s="104" t="s">
        <v>58</v>
      </c>
      <c r="B37" s="104"/>
      <c r="C37" s="104"/>
      <c r="D37" s="104"/>
      <c r="E37" s="104"/>
      <c r="F37" s="104"/>
      <c r="G37" s="104"/>
    </row>
    <row r="38" spans="1:11" s="11" customFormat="1" ht="27.75" customHeight="1" x14ac:dyDescent="0.25">
      <c r="A38" s="111" t="s">
        <v>59</v>
      </c>
      <c r="B38" s="111"/>
      <c r="C38" s="111"/>
      <c r="D38" s="111"/>
      <c r="E38" s="111"/>
      <c r="F38" s="111"/>
      <c r="G38" s="111"/>
    </row>
    <row r="39" spans="1:11" s="6" customFormat="1" ht="15" x14ac:dyDescent="0.25">
      <c r="A39" s="112" t="s">
        <v>72</v>
      </c>
      <c r="B39" s="112"/>
      <c r="C39" s="112"/>
      <c r="D39" s="112"/>
      <c r="E39" s="112"/>
      <c r="F39" s="112"/>
      <c r="G39" s="112"/>
      <c r="H39" s="101"/>
    </row>
    <row r="40" spans="1:11" ht="23.25" customHeight="1" x14ac:dyDescent="0.25">
      <c r="A40" s="73" t="s">
        <v>2</v>
      </c>
      <c r="B40" s="73" t="s">
        <v>4</v>
      </c>
      <c r="C40" s="80" t="s">
        <v>3</v>
      </c>
      <c r="D40" s="73" t="s">
        <v>71</v>
      </c>
      <c r="E40" s="81" t="s">
        <v>0</v>
      </c>
      <c r="F40" s="82" t="s">
        <v>1</v>
      </c>
      <c r="G40" s="79" t="s">
        <v>7</v>
      </c>
      <c r="H40" s="5"/>
      <c r="I40" s="5"/>
    </row>
    <row r="41" spans="1:11" s="5" customFormat="1" x14ac:dyDescent="0.25">
      <c r="A41" s="27">
        <v>7</v>
      </c>
      <c r="B41" s="54" t="s">
        <v>57</v>
      </c>
      <c r="C41" s="14" t="s">
        <v>37</v>
      </c>
      <c r="D41" s="14">
        <v>1</v>
      </c>
      <c r="E41" s="14">
        <v>1</v>
      </c>
      <c r="F41" s="9">
        <v>60000000</v>
      </c>
      <c r="G41" s="36">
        <f>E41*F41</f>
        <v>60000000</v>
      </c>
    </row>
    <row r="42" spans="1:11" s="5" customFormat="1" ht="13.5" customHeight="1" x14ac:dyDescent="0.25">
      <c r="A42" s="113" t="s">
        <v>38</v>
      </c>
      <c r="B42" s="116"/>
      <c r="C42" s="12"/>
      <c r="D42" s="12"/>
      <c r="E42" s="12"/>
      <c r="F42" s="12"/>
      <c r="G42" s="16">
        <f>ROUND(SUM(G41:G41),0)</f>
        <v>60000000</v>
      </c>
      <c r="H42" s="70">
        <v>698202099</v>
      </c>
      <c r="I42" s="71">
        <f>H42-G42</f>
        <v>638202099</v>
      </c>
      <c r="J42" s="70"/>
      <c r="K42" s="70"/>
    </row>
    <row r="43" spans="1:11" s="6" customFormat="1" ht="28.5" customHeight="1" x14ac:dyDescent="0.25">
      <c r="A43" s="104" t="s">
        <v>60</v>
      </c>
      <c r="B43" s="104"/>
      <c r="C43" s="104"/>
      <c r="D43" s="104"/>
      <c r="E43" s="104"/>
      <c r="F43" s="104"/>
      <c r="G43" s="104"/>
    </row>
    <row r="44" spans="1:11" s="11" customFormat="1" ht="28.5" customHeight="1" x14ac:dyDescent="0.25">
      <c r="A44" s="111" t="s">
        <v>62</v>
      </c>
      <c r="B44" s="111"/>
      <c r="C44" s="111"/>
      <c r="D44" s="111"/>
      <c r="E44" s="111"/>
      <c r="F44" s="111"/>
      <c r="G44" s="111"/>
    </row>
    <row r="45" spans="1:11" s="6" customFormat="1" ht="15" x14ac:dyDescent="0.25">
      <c r="A45" s="112" t="s">
        <v>72</v>
      </c>
      <c r="B45" s="112"/>
      <c r="C45" s="112"/>
      <c r="D45" s="112"/>
      <c r="E45" s="112"/>
      <c r="F45" s="112"/>
      <c r="G45" s="112"/>
      <c r="H45" s="101"/>
    </row>
    <row r="46" spans="1:11" ht="23.25" customHeight="1" x14ac:dyDescent="0.25">
      <c r="A46" s="73" t="s">
        <v>2</v>
      </c>
      <c r="B46" s="73" t="s">
        <v>4</v>
      </c>
      <c r="C46" s="80" t="s">
        <v>3</v>
      </c>
      <c r="D46" s="73" t="s">
        <v>71</v>
      </c>
      <c r="E46" s="81" t="s">
        <v>0</v>
      </c>
      <c r="F46" s="82" t="s">
        <v>1</v>
      </c>
      <c r="G46" s="79" t="s">
        <v>7</v>
      </c>
      <c r="H46" s="5"/>
      <c r="I46" s="5"/>
    </row>
    <row r="47" spans="1:11" s="5" customFormat="1" ht="22.5" x14ac:dyDescent="0.25">
      <c r="A47" s="27">
        <v>8</v>
      </c>
      <c r="B47" s="139" t="s">
        <v>61</v>
      </c>
      <c r="C47" s="14" t="s">
        <v>37</v>
      </c>
      <c r="D47" s="14">
        <v>1</v>
      </c>
      <c r="E47" s="14">
        <v>1</v>
      </c>
      <c r="F47" s="9">
        <v>320000000</v>
      </c>
      <c r="G47" s="36">
        <f>E47*F47</f>
        <v>320000000</v>
      </c>
    </row>
    <row r="48" spans="1:11" s="5" customFormat="1" ht="13.5" customHeight="1" x14ac:dyDescent="0.25">
      <c r="A48" s="113" t="s">
        <v>38</v>
      </c>
      <c r="B48" s="116"/>
      <c r="C48" s="12"/>
      <c r="D48" s="12"/>
      <c r="E48" s="12"/>
      <c r="F48" s="12"/>
      <c r="G48" s="16">
        <f>ROUND(SUM(G47:G47),0)</f>
        <v>320000000</v>
      </c>
      <c r="H48" s="70">
        <v>698202099</v>
      </c>
      <c r="I48" s="71">
        <f>H48-G48</f>
        <v>378202099</v>
      </c>
      <c r="J48" s="70"/>
      <c r="K48" s="70"/>
    </row>
    <row r="49" spans="1:11" ht="15.75" customHeight="1" x14ac:dyDescent="0.25">
      <c r="A49" s="114" t="s">
        <v>78</v>
      </c>
      <c r="B49" s="114"/>
      <c r="C49" s="114"/>
      <c r="D49" s="114"/>
      <c r="E49" s="114"/>
      <c r="F49" s="114"/>
      <c r="G49" s="21">
        <f>ROUND(SUM(G11+G17+G23+G29+G36+G42+G48),0)</f>
        <v>1370000000</v>
      </c>
      <c r="H49" s="70"/>
      <c r="I49" s="70"/>
      <c r="J49" s="70"/>
      <c r="K49" s="70"/>
    </row>
    <row r="50" spans="1:11" ht="11.25" customHeight="1" x14ac:dyDescent="0.25">
      <c r="A50" s="94"/>
      <c r="B50" s="94"/>
      <c r="C50" s="94"/>
      <c r="D50" s="94"/>
      <c r="E50" s="94"/>
      <c r="F50" s="96"/>
      <c r="G50" s="22"/>
      <c r="H50" s="5"/>
      <c r="I50" s="5"/>
      <c r="J50" s="5"/>
      <c r="K50" s="5"/>
    </row>
    <row r="51" spans="1:11" ht="60.75" hidden="1" customHeight="1" x14ac:dyDescent="0.25">
      <c r="A51" s="84"/>
      <c r="B51" s="85"/>
      <c r="C51" s="85"/>
      <c r="D51" s="85"/>
      <c r="E51" s="85"/>
      <c r="F51" s="85"/>
      <c r="G51" s="22"/>
    </row>
    <row r="52" spans="1:11" ht="12" customHeight="1" x14ac:dyDescent="0.25">
      <c r="A52" s="86"/>
      <c r="B52" s="86"/>
      <c r="C52" s="90"/>
      <c r="D52" s="86"/>
      <c r="E52" s="91"/>
      <c r="F52" s="92"/>
      <c r="G52" s="93">
        <v>1378202099</v>
      </c>
    </row>
    <row r="53" spans="1:11" ht="22.5" customHeight="1" x14ac:dyDescent="0.25">
      <c r="A53" s="86"/>
      <c r="B53" s="86"/>
      <c r="C53" s="86"/>
      <c r="D53" s="86"/>
      <c r="E53" s="87"/>
      <c r="F53" s="88"/>
      <c r="G53" s="86"/>
    </row>
    <row r="54" spans="1:11" x14ac:dyDescent="0.25">
      <c r="B54" s="8"/>
    </row>
    <row r="55" spans="1:11" ht="15.75" x14ac:dyDescent="0.25">
      <c r="B55" s="7"/>
      <c r="C55" s="43" t="s">
        <v>68</v>
      </c>
      <c r="D55" s="7"/>
      <c r="E55" s="45"/>
      <c r="G55" s="47"/>
    </row>
    <row r="56" spans="1:11" ht="15" x14ac:dyDescent="0.2">
      <c r="B56" s="37"/>
      <c r="C56" s="49" t="s">
        <v>69</v>
      </c>
      <c r="D56" s="37"/>
      <c r="E56" s="50"/>
      <c r="G56" s="47"/>
    </row>
    <row r="57" spans="1:11" ht="15" x14ac:dyDescent="0.2">
      <c r="B57" s="37"/>
      <c r="C57" s="51"/>
      <c r="D57" s="37"/>
      <c r="E57" s="52"/>
      <c r="F57" s="46"/>
      <c r="G57" s="47"/>
    </row>
    <row r="58" spans="1:11" ht="14.25" x14ac:dyDescent="0.2">
      <c r="B58" s="7"/>
      <c r="C58" s="38"/>
      <c r="D58" s="7"/>
      <c r="E58" s="39"/>
    </row>
    <row r="59" spans="1:11" ht="14.25" x14ac:dyDescent="0.2">
      <c r="B59" s="53"/>
      <c r="C59" s="40"/>
      <c r="D59" s="37"/>
      <c r="E59" s="41"/>
    </row>
    <row r="60" spans="1:11" ht="14.25" x14ac:dyDescent="0.2">
      <c r="B60" s="53"/>
      <c r="C60" s="7"/>
      <c r="D60" s="37"/>
      <c r="E60" s="42"/>
    </row>
  </sheetData>
  <mergeCells count="34">
    <mergeCell ref="A49:F49"/>
    <mergeCell ref="A44:G44"/>
    <mergeCell ref="A45:G45"/>
    <mergeCell ref="A48:B48"/>
    <mergeCell ref="A36:B36"/>
    <mergeCell ref="A37:G37"/>
    <mergeCell ref="A38:G38"/>
    <mergeCell ref="A39:G39"/>
    <mergeCell ref="A42:B42"/>
    <mergeCell ref="A43:G43"/>
    <mergeCell ref="A32:G32"/>
    <mergeCell ref="A17:B17"/>
    <mergeCell ref="A18:G18"/>
    <mergeCell ref="A19:G19"/>
    <mergeCell ref="A20:G20"/>
    <mergeCell ref="A23:B23"/>
    <mergeCell ref="A24:G24"/>
    <mergeCell ref="A25:G25"/>
    <mergeCell ref="A26:G26"/>
    <mergeCell ref="A29:B29"/>
    <mergeCell ref="A30:G30"/>
    <mergeCell ref="A31:G31"/>
    <mergeCell ref="A14:G14"/>
    <mergeCell ref="A1:G1"/>
    <mergeCell ref="A2:G2"/>
    <mergeCell ref="A3:G3"/>
    <mergeCell ref="A4:G4"/>
    <mergeCell ref="A5:G5"/>
    <mergeCell ref="A6:G6"/>
    <mergeCell ref="A7:G7"/>
    <mergeCell ref="A8:G8"/>
    <mergeCell ref="A11:B11"/>
    <mergeCell ref="A12:G12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61"/>
  <sheetViews>
    <sheetView zoomScaleNormal="100" workbookViewId="0">
      <pane ySplit="5" topLeftCell="A48" activePane="bottomLeft" state="frozen"/>
      <selection activeCell="A54" sqref="A54:IV54"/>
      <selection pane="bottomLeft" activeCell="A54" sqref="A54:XFD54"/>
    </sheetView>
  </sheetViews>
  <sheetFormatPr baseColWidth="10" defaultColWidth="11" defaultRowHeight="12.75" x14ac:dyDescent="0.25"/>
  <cols>
    <col min="1" max="1" width="4.42578125" style="1" customWidth="1"/>
    <col min="2" max="2" width="31.140625" style="1" customWidth="1"/>
    <col min="3" max="3" width="9" style="1" customWidth="1"/>
    <col min="4" max="4" width="5.85546875" style="1" customWidth="1"/>
    <col min="5" max="5" width="8.28515625" style="2" customWidth="1"/>
    <col min="6" max="6" width="10.28515625" style="3" customWidth="1"/>
    <col min="7" max="7" width="10.5703125" style="1" customWidth="1"/>
    <col min="8" max="8" width="9.28515625" style="1" customWidth="1"/>
    <col min="9" max="9" width="5.85546875" style="1" customWidth="1"/>
    <col min="10" max="10" width="9.42578125" style="2" customWidth="1"/>
    <col min="11" max="11" width="11.140625" style="3" customWidth="1"/>
    <col min="12" max="12" width="12.140625" style="1" customWidth="1"/>
    <col min="13" max="13" width="8.7109375" style="1" customWidth="1"/>
    <col min="14" max="14" width="5.85546875" style="1" customWidth="1"/>
    <col min="15" max="15" width="8.7109375" style="1" customWidth="1"/>
    <col min="16" max="16" width="10.7109375" style="1" customWidth="1"/>
    <col min="17" max="17" width="12" style="1" customWidth="1"/>
    <col min="18" max="18" width="8.7109375" style="1" customWidth="1"/>
    <col min="19" max="19" width="5.85546875" style="1" customWidth="1"/>
    <col min="20" max="20" width="8.42578125" style="1" customWidth="1"/>
    <col min="21" max="21" width="10.7109375" style="1" customWidth="1"/>
    <col min="22" max="22" width="12" style="1" customWidth="1"/>
    <col min="23" max="23" width="15" style="1" customWidth="1"/>
    <col min="24" max="24" width="13.28515625" style="1" bestFit="1" customWidth="1"/>
    <col min="25" max="16384" width="11" style="1"/>
  </cols>
  <sheetData>
    <row r="1" spans="1:24" ht="35.25" customHeight="1" x14ac:dyDescent="0.25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4" ht="18" customHeight="1" x14ac:dyDescent="0.25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4" ht="16.5" customHeight="1" x14ac:dyDescent="0.25">
      <c r="A3" s="107" t="s">
        <v>30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4" s="5" customFormat="1" ht="16.5" customHeight="1" x14ac:dyDescent="0.25">
      <c r="A4" s="107" t="s">
        <v>31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4" s="5" customFormat="1" ht="16.5" customHeight="1" x14ac:dyDescent="0.25">
      <c r="A5" s="107" t="s">
        <v>32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4" s="6" customFormat="1" ht="18.75" customHeight="1" x14ac:dyDescent="0.25">
      <c r="A6" s="104" t="s">
        <v>33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4" s="11" customFormat="1" ht="29.25" customHeight="1" x14ac:dyDescent="0.25">
      <c r="A7" s="111" t="s">
        <v>40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</row>
    <row r="8" spans="1:24" s="6" customFormat="1" ht="15" x14ac:dyDescent="0.25">
      <c r="A8" s="112" t="s">
        <v>72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01"/>
    </row>
    <row r="9" spans="1:24" ht="23.25" customHeight="1" x14ac:dyDescent="0.25">
      <c r="A9" s="73" t="s">
        <v>2</v>
      </c>
      <c r="B9" s="73" t="s">
        <v>4</v>
      </c>
      <c r="C9" s="73" t="s">
        <v>3</v>
      </c>
      <c r="D9" s="73" t="s">
        <v>71</v>
      </c>
      <c r="E9" s="74" t="s">
        <v>0</v>
      </c>
      <c r="F9" s="75" t="s">
        <v>1</v>
      </c>
      <c r="G9" s="79" t="s">
        <v>5</v>
      </c>
      <c r="H9" s="80" t="s">
        <v>3</v>
      </c>
      <c r="I9" s="73" t="s">
        <v>71</v>
      </c>
      <c r="J9" s="81" t="s">
        <v>0</v>
      </c>
      <c r="K9" s="82" t="s">
        <v>1</v>
      </c>
      <c r="L9" s="79" t="s">
        <v>7</v>
      </c>
      <c r="M9" s="80" t="s">
        <v>3</v>
      </c>
      <c r="N9" s="73" t="s">
        <v>71</v>
      </c>
      <c r="O9" s="81" t="s">
        <v>0</v>
      </c>
      <c r="P9" s="82" t="s">
        <v>1</v>
      </c>
      <c r="Q9" s="79" t="s">
        <v>8</v>
      </c>
      <c r="R9" s="80" t="s">
        <v>3</v>
      </c>
      <c r="S9" s="73" t="s">
        <v>71</v>
      </c>
      <c r="T9" s="81" t="s">
        <v>0</v>
      </c>
      <c r="U9" s="82" t="s">
        <v>1</v>
      </c>
      <c r="V9" s="79" t="s">
        <v>34</v>
      </c>
      <c r="W9" s="5"/>
      <c r="X9" s="5"/>
    </row>
    <row r="10" spans="1:24" s="5" customFormat="1" ht="61.5" customHeight="1" x14ac:dyDescent="0.25">
      <c r="A10" s="13">
        <v>1</v>
      </c>
      <c r="B10" s="54" t="s">
        <v>39</v>
      </c>
      <c r="C10" s="14" t="s">
        <v>37</v>
      </c>
      <c r="D10" s="14">
        <v>1</v>
      </c>
      <c r="E10" s="14">
        <v>1</v>
      </c>
      <c r="F10" s="100">
        <v>32633333</v>
      </c>
      <c r="G10" s="34">
        <f>E10*F10</f>
        <v>32633333</v>
      </c>
      <c r="H10" s="14" t="s">
        <v>37</v>
      </c>
      <c r="I10" s="14">
        <v>1</v>
      </c>
      <c r="J10" s="14">
        <v>1</v>
      </c>
      <c r="K10" s="9">
        <v>120000000</v>
      </c>
      <c r="L10" s="9">
        <f>J10*K10</f>
        <v>120000000</v>
      </c>
      <c r="M10" s="14" t="s">
        <v>37</v>
      </c>
      <c r="N10" s="14">
        <v>1</v>
      </c>
      <c r="O10" s="14">
        <v>1</v>
      </c>
      <c r="P10" s="9">
        <f>K10*1.07</f>
        <v>128400000.00000001</v>
      </c>
      <c r="Q10" s="9">
        <f>O10*P10</f>
        <v>128400000.00000001</v>
      </c>
      <c r="R10" s="14" t="s">
        <v>37</v>
      </c>
      <c r="S10" s="14">
        <v>1</v>
      </c>
      <c r="T10" s="14">
        <v>1</v>
      </c>
      <c r="U10" s="9">
        <f>P10*1.07</f>
        <v>137388000.00000003</v>
      </c>
      <c r="V10" s="9">
        <f>T10*U10</f>
        <v>137388000.00000003</v>
      </c>
    </row>
    <row r="11" spans="1:24" s="5" customFormat="1" x14ac:dyDescent="0.25">
      <c r="A11" s="113" t="s">
        <v>38</v>
      </c>
      <c r="B11" s="113"/>
      <c r="C11" s="113"/>
      <c r="D11" s="113"/>
      <c r="E11" s="113"/>
      <c r="F11" s="113"/>
      <c r="G11" s="32">
        <f>SUM(G10:G10)</f>
        <v>32633333</v>
      </c>
      <c r="H11" s="12"/>
      <c r="I11" s="12"/>
      <c r="J11" s="12"/>
      <c r="K11" s="12"/>
      <c r="L11" s="32">
        <f>SUM(L10:L10)</f>
        <v>120000000</v>
      </c>
      <c r="M11" s="12"/>
      <c r="N11" s="12"/>
      <c r="O11" s="12"/>
      <c r="P11" s="12"/>
      <c r="Q11" s="32">
        <f>SUM(Q10:Q10)</f>
        <v>128400000.00000001</v>
      </c>
      <c r="R11" s="12"/>
      <c r="S11" s="12"/>
      <c r="T11" s="12"/>
      <c r="U11" s="12"/>
      <c r="V11" s="32">
        <f>SUM(V10:V10)</f>
        <v>137388000.00000003</v>
      </c>
    </row>
    <row r="12" spans="1:24" s="6" customFormat="1" ht="31.5" customHeight="1" x14ac:dyDescent="0.25">
      <c r="A12" s="104" t="s">
        <v>35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spans="1:24" s="11" customFormat="1" ht="33.75" customHeight="1" x14ac:dyDescent="0.25">
      <c r="A13" s="111" t="s">
        <v>42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</row>
    <row r="14" spans="1:24" s="6" customFormat="1" ht="15" x14ac:dyDescent="0.25">
      <c r="A14" s="112" t="s">
        <v>72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01"/>
    </row>
    <row r="15" spans="1:24" ht="23.25" customHeight="1" x14ac:dyDescent="0.25">
      <c r="A15" s="73" t="s">
        <v>2</v>
      </c>
      <c r="B15" s="73" t="s">
        <v>4</v>
      </c>
      <c r="C15" s="73" t="s">
        <v>3</v>
      </c>
      <c r="D15" s="73" t="s">
        <v>71</v>
      </c>
      <c r="E15" s="74" t="s">
        <v>0</v>
      </c>
      <c r="F15" s="75" t="s">
        <v>1</v>
      </c>
      <c r="G15" s="79" t="s">
        <v>5</v>
      </c>
      <c r="H15" s="80" t="s">
        <v>3</v>
      </c>
      <c r="I15" s="73" t="s">
        <v>71</v>
      </c>
      <c r="J15" s="81" t="s">
        <v>0</v>
      </c>
      <c r="K15" s="82" t="s">
        <v>1</v>
      </c>
      <c r="L15" s="79" t="s">
        <v>7</v>
      </c>
      <c r="M15" s="80" t="s">
        <v>3</v>
      </c>
      <c r="N15" s="73" t="s">
        <v>71</v>
      </c>
      <c r="O15" s="81" t="s">
        <v>0</v>
      </c>
      <c r="P15" s="82" t="s">
        <v>1</v>
      </c>
      <c r="Q15" s="79" t="s">
        <v>8</v>
      </c>
      <c r="R15" s="80" t="s">
        <v>3</v>
      </c>
      <c r="S15" s="73" t="s">
        <v>71</v>
      </c>
      <c r="T15" s="81" t="s">
        <v>0</v>
      </c>
      <c r="U15" s="82" t="s">
        <v>1</v>
      </c>
      <c r="V15" s="79" t="s">
        <v>34</v>
      </c>
      <c r="W15" s="5"/>
      <c r="X15" s="5"/>
    </row>
    <row r="16" spans="1:24" s="5" customFormat="1" ht="51.75" customHeight="1" x14ac:dyDescent="0.25">
      <c r="A16" s="13">
        <v>2</v>
      </c>
      <c r="B16" s="54" t="s">
        <v>41</v>
      </c>
      <c r="C16" s="14" t="s">
        <v>37</v>
      </c>
      <c r="D16" s="14">
        <v>1</v>
      </c>
      <c r="E16" s="14">
        <v>1</v>
      </c>
      <c r="F16" s="100">
        <v>32633333</v>
      </c>
      <c r="G16" s="33">
        <f>E16*F16</f>
        <v>32633333</v>
      </c>
      <c r="H16" s="14" t="s">
        <v>37</v>
      </c>
      <c r="I16" s="14">
        <v>1</v>
      </c>
      <c r="J16" s="14">
        <v>1</v>
      </c>
      <c r="K16" s="9">
        <v>120000000</v>
      </c>
      <c r="L16" s="9">
        <f>J16*K16</f>
        <v>120000000</v>
      </c>
      <c r="M16" s="14" t="s">
        <v>37</v>
      </c>
      <c r="N16" s="14">
        <v>1</v>
      </c>
      <c r="O16" s="14">
        <v>1</v>
      </c>
      <c r="P16" s="9">
        <f>K16*1.07</f>
        <v>128400000.00000001</v>
      </c>
      <c r="Q16" s="9">
        <f t="shared" ref="Q16" si="0">O16*P16</f>
        <v>128400000.00000001</v>
      </c>
      <c r="R16" s="14" t="s">
        <v>37</v>
      </c>
      <c r="S16" s="14">
        <v>1</v>
      </c>
      <c r="T16" s="14">
        <v>1</v>
      </c>
      <c r="U16" s="9">
        <f>P16*1.07</f>
        <v>137388000.00000003</v>
      </c>
      <c r="V16" s="9">
        <f t="shared" ref="V16" si="1">T16*U16</f>
        <v>137388000.00000003</v>
      </c>
    </row>
    <row r="17" spans="1:26" s="5" customFormat="1" ht="13.5" customHeight="1" x14ac:dyDescent="0.25">
      <c r="A17" s="113" t="s">
        <v>38</v>
      </c>
      <c r="B17" s="113"/>
      <c r="C17" s="113"/>
      <c r="D17" s="113"/>
      <c r="E17" s="113"/>
      <c r="F17" s="113"/>
      <c r="G17" s="16">
        <f>ROUND(SUM(G16:G16),0)</f>
        <v>32633333</v>
      </c>
      <c r="H17" s="12"/>
      <c r="I17" s="12"/>
      <c r="J17" s="12"/>
      <c r="K17" s="12"/>
      <c r="L17" s="16">
        <f>ROUND(SUM(L16:L16),0)</f>
        <v>120000000</v>
      </c>
      <c r="M17" s="12"/>
      <c r="N17" s="12"/>
      <c r="O17" s="12"/>
      <c r="P17" s="12"/>
      <c r="Q17" s="16">
        <f>ROUND(SUM(Q16:Q16),0)</f>
        <v>128400000</v>
      </c>
      <c r="R17" s="12"/>
      <c r="S17" s="12"/>
      <c r="T17" s="12"/>
      <c r="U17" s="12"/>
      <c r="V17" s="16">
        <f>ROUND(SUM(V16:V16),0)</f>
        <v>137388000</v>
      </c>
      <c r="W17" s="70">
        <v>698202099</v>
      </c>
      <c r="X17" s="71">
        <f>W17-L17</f>
        <v>578202099</v>
      </c>
      <c r="Y17" s="70"/>
      <c r="Z17" s="70"/>
    </row>
    <row r="18" spans="1:26" s="6" customFormat="1" ht="18.75" customHeight="1" x14ac:dyDescent="0.25">
      <c r="A18" s="104" t="s">
        <v>36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</row>
    <row r="19" spans="1:26" s="11" customFormat="1" ht="32.25" customHeight="1" x14ac:dyDescent="0.25">
      <c r="A19" s="111" t="s">
        <v>43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</row>
    <row r="20" spans="1:26" s="6" customFormat="1" ht="15" x14ac:dyDescent="0.25">
      <c r="A20" s="112" t="s">
        <v>72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01"/>
    </row>
    <row r="21" spans="1:26" ht="23.25" customHeight="1" x14ac:dyDescent="0.25">
      <c r="A21" s="73" t="s">
        <v>2</v>
      </c>
      <c r="B21" s="73" t="s">
        <v>4</v>
      </c>
      <c r="C21" s="73" t="s">
        <v>3</v>
      </c>
      <c r="D21" s="73" t="s">
        <v>71</v>
      </c>
      <c r="E21" s="74" t="s">
        <v>0</v>
      </c>
      <c r="F21" s="83" t="s">
        <v>1</v>
      </c>
      <c r="G21" s="79" t="s">
        <v>5</v>
      </c>
      <c r="H21" s="80" t="s">
        <v>3</v>
      </c>
      <c r="I21" s="73" t="s">
        <v>71</v>
      </c>
      <c r="J21" s="81" t="s">
        <v>0</v>
      </c>
      <c r="K21" s="82" t="s">
        <v>1</v>
      </c>
      <c r="L21" s="79" t="s">
        <v>7</v>
      </c>
      <c r="M21" s="80" t="s">
        <v>3</v>
      </c>
      <c r="N21" s="73" t="s">
        <v>71</v>
      </c>
      <c r="O21" s="81" t="s">
        <v>0</v>
      </c>
      <c r="P21" s="82" t="s">
        <v>1</v>
      </c>
      <c r="Q21" s="79" t="s">
        <v>8</v>
      </c>
      <c r="R21" s="80" t="s">
        <v>3</v>
      </c>
      <c r="S21" s="73" t="s">
        <v>71</v>
      </c>
      <c r="T21" s="81" t="s">
        <v>0</v>
      </c>
      <c r="U21" s="82" t="s">
        <v>1</v>
      </c>
      <c r="V21" s="79" t="s">
        <v>34</v>
      </c>
      <c r="W21" s="5"/>
      <c r="X21" s="5"/>
    </row>
    <row r="22" spans="1:26" s="5" customFormat="1" ht="46.5" customHeight="1" x14ac:dyDescent="0.25">
      <c r="A22" s="27">
        <v>3</v>
      </c>
      <c r="B22" s="54" t="s">
        <v>44</v>
      </c>
      <c r="C22" s="14" t="s">
        <v>37</v>
      </c>
      <c r="D22" s="14">
        <v>1</v>
      </c>
      <c r="E22" s="10">
        <v>1</v>
      </c>
      <c r="F22" s="100">
        <v>32633334</v>
      </c>
      <c r="G22" s="35">
        <f>E22*F22</f>
        <v>32633334</v>
      </c>
      <c r="H22" s="14" t="s">
        <v>37</v>
      </c>
      <c r="I22" s="14">
        <v>1</v>
      </c>
      <c r="J22" s="14">
        <v>1</v>
      </c>
      <c r="K22" s="9">
        <v>120000000</v>
      </c>
      <c r="L22" s="36">
        <f>J22*K22</f>
        <v>120000000</v>
      </c>
      <c r="M22" s="14" t="s">
        <v>37</v>
      </c>
      <c r="N22" s="14">
        <v>1</v>
      </c>
      <c r="O22" s="14">
        <v>1</v>
      </c>
      <c r="P22" s="9">
        <f>K22*1.07</f>
        <v>128400000.00000001</v>
      </c>
      <c r="Q22" s="36">
        <f>O22*P22</f>
        <v>128400000.00000001</v>
      </c>
      <c r="R22" s="14" t="s">
        <v>37</v>
      </c>
      <c r="S22" s="14">
        <v>1</v>
      </c>
      <c r="T22" s="14">
        <v>1</v>
      </c>
      <c r="U22" s="9">
        <f>P22*1.07</f>
        <v>137388000.00000003</v>
      </c>
      <c r="V22" s="36">
        <f>T22*U22</f>
        <v>137388000.00000003</v>
      </c>
    </row>
    <row r="23" spans="1:26" s="5" customFormat="1" ht="13.5" customHeight="1" x14ac:dyDescent="0.25">
      <c r="A23" s="113" t="s">
        <v>38</v>
      </c>
      <c r="B23" s="113"/>
      <c r="C23" s="113"/>
      <c r="D23" s="113"/>
      <c r="E23" s="113"/>
      <c r="F23" s="113"/>
      <c r="G23" s="16">
        <f>ROUND(SUM(G22:G22),0)</f>
        <v>32633334</v>
      </c>
      <c r="H23" s="12"/>
      <c r="I23" s="12"/>
      <c r="J23" s="12"/>
      <c r="K23" s="12"/>
      <c r="L23" s="16">
        <f>ROUND(SUM(L22:L22),0)</f>
        <v>120000000</v>
      </c>
      <c r="M23" s="12"/>
      <c r="N23" s="12"/>
      <c r="O23" s="12"/>
      <c r="P23" s="12"/>
      <c r="Q23" s="16">
        <f>ROUND(SUM(Q22:Q22),0)</f>
        <v>128400000</v>
      </c>
      <c r="R23" s="12"/>
      <c r="S23" s="12"/>
      <c r="T23" s="12"/>
      <c r="U23" s="12"/>
      <c r="V23" s="16">
        <f>ROUND(SUM(V22:V22),0)</f>
        <v>137388000</v>
      </c>
      <c r="W23" s="70">
        <v>698202099</v>
      </c>
      <c r="X23" s="71">
        <f>W23-L23</f>
        <v>578202099</v>
      </c>
      <c r="Y23" s="70"/>
      <c r="Z23" s="70"/>
    </row>
    <row r="24" spans="1:26" s="6" customFormat="1" ht="21" customHeight="1" x14ac:dyDescent="0.25">
      <c r="A24" s="104" t="s">
        <v>45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6" s="11" customFormat="1" ht="32.25" customHeight="1" x14ac:dyDescent="0.25">
      <c r="A25" s="111" t="s">
        <v>46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</row>
    <row r="26" spans="1:26" s="6" customFormat="1" ht="15" x14ac:dyDescent="0.25">
      <c r="A26" s="112" t="s">
        <v>72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01"/>
    </row>
    <row r="27" spans="1:26" ht="23.25" customHeight="1" x14ac:dyDescent="0.25">
      <c r="A27" s="73" t="s">
        <v>2</v>
      </c>
      <c r="B27" s="73" t="s">
        <v>4</v>
      </c>
      <c r="C27" s="73" t="s">
        <v>3</v>
      </c>
      <c r="D27" s="73" t="s">
        <v>71</v>
      </c>
      <c r="E27" s="74" t="s">
        <v>0</v>
      </c>
      <c r="F27" s="83" t="s">
        <v>1</v>
      </c>
      <c r="G27" s="79" t="s">
        <v>5</v>
      </c>
      <c r="H27" s="80" t="s">
        <v>3</v>
      </c>
      <c r="I27" s="73" t="s">
        <v>71</v>
      </c>
      <c r="J27" s="81" t="s">
        <v>0</v>
      </c>
      <c r="K27" s="82" t="s">
        <v>1</v>
      </c>
      <c r="L27" s="79" t="s">
        <v>7</v>
      </c>
      <c r="M27" s="80" t="s">
        <v>3</v>
      </c>
      <c r="N27" s="73" t="s">
        <v>71</v>
      </c>
      <c r="O27" s="81" t="s">
        <v>0</v>
      </c>
      <c r="P27" s="82" t="s">
        <v>1</v>
      </c>
      <c r="Q27" s="79" t="s">
        <v>8</v>
      </c>
      <c r="R27" s="80" t="s">
        <v>3</v>
      </c>
      <c r="S27" s="73" t="s">
        <v>71</v>
      </c>
      <c r="T27" s="81" t="s">
        <v>0</v>
      </c>
      <c r="U27" s="82" t="s">
        <v>1</v>
      </c>
      <c r="V27" s="79" t="s">
        <v>34</v>
      </c>
      <c r="W27" s="5"/>
      <c r="X27" s="5"/>
    </row>
    <row r="28" spans="1:26" s="5" customFormat="1" ht="47.25" customHeight="1" x14ac:dyDescent="0.25">
      <c r="A28" s="27">
        <v>4</v>
      </c>
      <c r="B28" s="54" t="s">
        <v>70</v>
      </c>
      <c r="C28" s="14" t="s">
        <v>37</v>
      </c>
      <c r="D28" s="14">
        <v>0</v>
      </c>
      <c r="E28" s="10">
        <v>0</v>
      </c>
      <c r="F28" s="15">
        <v>0</v>
      </c>
      <c r="G28" s="35">
        <f>E28*F28</f>
        <v>0</v>
      </c>
      <c r="H28" s="14" t="s">
        <v>37</v>
      </c>
      <c r="I28" s="14">
        <v>1</v>
      </c>
      <c r="J28" s="14">
        <v>1</v>
      </c>
      <c r="K28" s="9">
        <v>150000000</v>
      </c>
      <c r="L28" s="36">
        <f>J28*K28</f>
        <v>150000000</v>
      </c>
      <c r="M28" s="14" t="s">
        <v>37</v>
      </c>
      <c r="N28" s="14">
        <v>1</v>
      </c>
      <c r="O28" s="14">
        <v>1</v>
      </c>
      <c r="P28" s="9">
        <f>K28*1.07</f>
        <v>160500000</v>
      </c>
      <c r="Q28" s="36">
        <f>O28*P28</f>
        <v>160500000</v>
      </c>
      <c r="R28" s="14" t="s">
        <v>37</v>
      </c>
      <c r="S28" s="14">
        <v>1</v>
      </c>
      <c r="T28" s="14">
        <v>1</v>
      </c>
      <c r="U28" s="9">
        <f>P28*1.07</f>
        <v>171735000</v>
      </c>
      <c r="V28" s="36">
        <f>T28*U28</f>
        <v>171735000</v>
      </c>
    </row>
    <row r="29" spans="1:26" s="5" customFormat="1" ht="13.5" customHeight="1" x14ac:dyDescent="0.25">
      <c r="A29" s="113" t="s">
        <v>38</v>
      </c>
      <c r="B29" s="113"/>
      <c r="C29" s="113"/>
      <c r="D29" s="113"/>
      <c r="E29" s="113"/>
      <c r="F29" s="113"/>
      <c r="G29" s="16">
        <f>ROUND(SUM(G28:G28),0)</f>
        <v>0</v>
      </c>
      <c r="H29" s="12"/>
      <c r="I29" s="12"/>
      <c r="J29" s="12"/>
      <c r="K29" s="12"/>
      <c r="L29" s="16">
        <f>ROUND(SUM(L28:L28),0)</f>
        <v>150000000</v>
      </c>
      <c r="M29" s="12"/>
      <c r="N29" s="12"/>
      <c r="O29" s="12"/>
      <c r="P29" s="12"/>
      <c r="Q29" s="16">
        <f>ROUND(SUM(Q28:Q28),0)</f>
        <v>160500000</v>
      </c>
      <c r="R29" s="12"/>
      <c r="S29" s="12"/>
      <c r="T29" s="12"/>
      <c r="U29" s="12"/>
      <c r="V29" s="16">
        <f>ROUND(SUM(V28:V28),0)</f>
        <v>171735000</v>
      </c>
      <c r="W29" s="70">
        <v>698202099</v>
      </c>
      <c r="X29" s="71">
        <f>W29-L29</f>
        <v>548202099</v>
      </c>
      <c r="Y29" s="70"/>
      <c r="Z29" s="70"/>
    </row>
    <row r="30" spans="1:26" s="6" customFormat="1" ht="19.5" customHeight="1" x14ac:dyDescent="0.25">
      <c r="A30" s="104" t="s">
        <v>47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6" s="11" customFormat="1" ht="19.5" customHeight="1" x14ac:dyDescent="0.25">
      <c r="A31" s="111" t="s">
        <v>48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</row>
    <row r="32" spans="1:26" s="6" customFormat="1" ht="15" x14ac:dyDescent="0.25">
      <c r="A32" s="112" t="s">
        <v>72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01"/>
    </row>
    <row r="33" spans="1:26" ht="23.25" customHeight="1" x14ac:dyDescent="0.25">
      <c r="A33" s="73" t="s">
        <v>2</v>
      </c>
      <c r="B33" s="73" t="s">
        <v>4</v>
      </c>
      <c r="C33" s="73" t="s">
        <v>3</v>
      </c>
      <c r="D33" s="73" t="s">
        <v>71</v>
      </c>
      <c r="E33" s="74" t="s">
        <v>0</v>
      </c>
      <c r="F33" s="83" t="s">
        <v>1</v>
      </c>
      <c r="G33" s="79" t="s">
        <v>5</v>
      </c>
      <c r="H33" s="80" t="s">
        <v>3</v>
      </c>
      <c r="I33" s="73" t="s">
        <v>71</v>
      </c>
      <c r="J33" s="81" t="s">
        <v>0</v>
      </c>
      <c r="K33" s="82" t="s">
        <v>1</v>
      </c>
      <c r="L33" s="79" t="s">
        <v>7</v>
      </c>
      <c r="M33" s="80" t="s">
        <v>3</v>
      </c>
      <c r="N33" s="73" t="s">
        <v>71</v>
      </c>
      <c r="O33" s="81" t="s">
        <v>0</v>
      </c>
      <c r="P33" s="82" t="s">
        <v>1</v>
      </c>
      <c r="Q33" s="79" t="s">
        <v>8</v>
      </c>
      <c r="R33" s="80" t="s">
        <v>3</v>
      </c>
      <c r="S33" s="73" t="s">
        <v>71</v>
      </c>
      <c r="T33" s="81" t="s">
        <v>0</v>
      </c>
      <c r="U33" s="82" t="s">
        <v>1</v>
      </c>
      <c r="V33" s="79" t="s">
        <v>34</v>
      </c>
      <c r="W33" s="5"/>
      <c r="X33" s="5"/>
    </row>
    <row r="34" spans="1:26" s="5" customFormat="1" ht="33" customHeight="1" x14ac:dyDescent="0.25">
      <c r="A34" s="27">
        <v>5</v>
      </c>
      <c r="B34" s="54" t="s">
        <v>53</v>
      </c>
      <c r="C34" s="14" t="s">
        <v>37</v>
      </c>
      <c r="D34" s="14">
        <v>1</v>
      </c>
      <c r="E34" s="10">
        <v>1</v>
      </c>
      <c r="F34" s="100">
        <v>120000000</v>
      </c>
      <c r="G34" s="35">
        <f>E34*F34</f>
        <v>120000000</v>
      </c>
      <c r="H34" s="14" t="s">
        <v>37</v>
      </c>
      <c r="I34" s="14">
        <v>1</v>
      </c>
      <c r="J34" s="14">
        <v>1</v>
      </c>
      <c r="K34" s="9">
        <v>300000000</v>
      </c>
      <c r="L34" s="36">
        <f>J34*K34</f>
        <v>300000000</v>
      </c>
      <c r="M34" s="14" t="s">
        <v>37</v>
      </c>
      <c r="N34" s="14">
        <v>1</v>
      </c>
      <c r="O34" s="14">
        <v>1</v>
      </c>
      <c r="P34" s="9">
        <f>K34*1.07</f>
        <v>321000000</v>
      </c>
      <c r="Q34" s="36">
        <f>O34*P34</f>
        <v>321000000</v>
      </c>
      <c r="R34" s="14" t="s">
        <v>37</v>
      </c>
      <c r="S34" s="14">
        <v>1</v>
      </c>
      <c r="T34" s="14">
        <v>1</v>
      </c>
      <c r="U34" s="9">
        <f>P34*1.07</f>
        <v>343470000</v>
      </c>
      <c r="V34" s="36">
        <f>T34*U34</f>
        <v>343470000</v>
      </c>
    </row>
    <row r="35" spans="1:26" s="5" customFormat="1" ht="30" customHeight="1" x14ac:dyDescent="0.25">
      <c r="A35" s="27">
        <v>6</v>
      </c>
      <c r="B35" s="54" t="s">
        <v>56</v>
      </c>
      <c r="C35" s="14" t="s">
        <v>37</v>
      </c>
      <c r="D35" s="14">
        <v>1</v>
      </c>
      <c r="E35" s="10">
        <v>1</v>
      </c>
      <c r="F35" s="100">
        <v>50500000</v>
      </c>
      <c r="G35" s="35">
        <f>E35*F35</f>
        <v>50500000</v>
      </c>
      <c r="H35" s="14" t="s">
        <v>37</v>
      </c>
      <c r="I35" s="14">
        <v>1</v>
      </c>
      <c r="J35" s="14">
        <v>1</v>
      </c>
      <c r="K35" s="9">
        <v>180000000</v>
      </c>
      <c r="L35" s="36">
        <f>J35*K35</f>
        <v>180000000</v>
      </c>
      <c r="M35" s="14" t="s">
        <v>37</v>
      </c>
      <c r="N35" s="14">
        <v>1</v>
      </c>
      <c r="O35" s="14">
        <v>1</v>
      </c>
      <c r="P35" s="9">
        <f>K35*1.07</f>
        <v>192600000</v>
      </c>
      <c r="Q35" s="36">
        <f>O35*P35</f>
        <v>192600000</v>
      </c>
      <c r="R35" s="14" t="s">
        <v>37</v>
      </c>
      <c r="S35" s="14">
        <v>1</v>
      </c>
      <c r="T35" s="14">
        <v>1</v>
      </c>
      <c r="U35" s="9">
        <f>P35*1.07</f>
        <v>206082000</v>
      </c>
      <c r="V35" s="36">
        <f>T35*U35</f>
        <v>206082000</v>
      </c>
    </row>
    <row r="36" spans="1:26" s="5" customFormat="1" ht="13.5" customHeight="1" x14ac:dyDescent="0.25">
      <c r="A36" s="113" t="s">
        <v>38</v>
      </c>
      <c r="B36" s="116"/>
      <c r="C36" s="116"/>
      <c r="D36" s="116"/>
      <c r="E36" s="113"/>
      <c r="F36" s="113"/>
      <c r="G36" s="16">
        <f>ROUND(SUM(G34:G35),0)</f>
        <v>170500000</v>
      </c>
      <c r="H36" s="12"/>
      <c r="I36" s="12"/>
      <c r="J36" s="12"/>
      <c r="K36" s="12"/>
      <c r="L36" s="16">
        <f>ROUND(SUM(L34:L35),0)</f>
        <v>480000000</v>
      </c>
      <c r="M36" s="12"/>
      <c r="N36" s="12"/>
      <c r="O36" s="12"/>
      <c r="P36" s="12"/>
      <c r="Q36" s="16">
        <f>ROUND(SUM(Q34:Q35),0)</f>
        <v>513600000</v>
      </c>
      <c r="R36" s="12"/>
      <c r="S36" s="12"/>
      <c r="T36" s="12"/>
      <c r="U36" s="12"/>
      <c r="V36" s="16">
        <f>ROUND(SUM(V34:V35),0)</f>
        <v>549552000</v>
      </c>
      <c r="W36" s="70">
        <v>698202099</v>
      </c>
      <c r="X36" s="71">
        <f>W36-L36</f>
        <v>218202099</v>
      </c>
      <c r="Y36" s="70"/>
      <c r="Z36" s="70"/>
    </row>
    <row r="37" spans="1:26" s="6" customFormat="1" ht="19.5" customHeight="1" x14ac:dyDescent="0.25">
      <c r="A37" s="104" t="s">
        <v>58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</row>
    <row r="38" spans="1:26" s="11" customFormat="1" ht="19.5" customHeight="1" x14ac:dyDescent="0.25">
      <c r="A38" s="111" t="s">
        <v>59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</row>
    <row r="39" spans="1:26" s="6" customFormat="1" ht="15" x14ac:dyDescent="0.25">
      <c r="A39" s="112" t="s">
        <v>72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01"/>
    </row>
    <row r="40" spans="1:26" ht="23.25" customHeight="1" x14ac:dyDescent="0.25">
      <c r="A40" s="73" t="s">
        <v>2</v>
      </c>
      <c r="B40" s="73" t="s">
        <v>4</v>
      </c>
      <c r="C40" s="73" t="s">
        <v>3</v>
      </c>
      <c r="D40" s="73" t="s">
        <v>71</v>
      </c>
      <c r="E40" s="74" t="s">
        <v>0</v>
      </c>
      <c r="F40" s="83" t="s">
        <v>1</v>
      </c>
      <c r="G40" s="79" t="s">
        <v>5</v>
      </c>
      <c r="H40" s="80" t="s">
        <v>3</v>
      </c>
      <c r="I40" s="73" t="s">
        <v>71</v>
      </c>
      <c r="J40" s="81" t="s">
        <v>0</v>
      </c>
      <c r="K40" s="82" t="s">
        <v>1</v>
      </c>
      <c r="L40" s="79" t="s">
        <v>7</v>
      </c>
      <c r="M40" s="80" t="s">
        <v>3</v>
      </c>
      <c r="N40" s="73" t="s">
        <v>71</v>
      </c>
      <c r="O40" s="81" t="s">
        <v>0</v>
      </c>
      <c r="P40" s="82" t="s">
        <v>1</v>
      </c>
      <c r="Q40" s="79" t="s">
        <v>8</v>
      </c>
      <c r="R40" s="80" t="s">
        <v>3</v>
      </c>
      <c r="S40" s="73" t="s">
        <v>71</v>
      </c>
      <c r="T40" s="81" t="s">
        <v>0</v>
      </c>
      <c r="U40" s="82" t="s">
        <v>1</v>
      </c>
      <c r="V40" s="79" t="s">
        <v>34</v>
      </c>
      <c r="W40" s="5"/>
      <c r="X40" s="5"/>
    </row>
    <row r="41" spans="1:26" s="5" customFormat="1" ht="33" customHeight="1" x14ac:dyDescent="0.25">
      <c r="A41" s="27">
        <v>7</v>
      </c>
      <c r="B41" s="54" t="s">
        <v>57</v>
      </c>
      <c r="C41" s="14" t="s">
        <v>37</v>
      </c>
      <c r="D41" s="14">
        <v>0</v>
      </c>
      <c r="E41" s="10">
        <v>0</v>
      </c>
      <c r="F41" s="100">
        <v>0</v>
      </c>
      <c r="G41" s="35">
        <f>E41*F41</f>
        <v>0</v>
      </c>
      <c r="H41" s="14" t="s">
        <v>37</v>
      </c>
      <c r="I41" s="14">
        <v>1</v>
      </c>
      <c r="J41" s="14">
        <v>1</v>
      </c>
      <c r="K41" s="9">
        <v>60000000</v>
      </c>
      <c r="L41" s="36">
        <f>J41*K41</f>
        <v>60000000</v>
      </c>
      <c r="M41" s="14" t="s">
        <v>37</v>
      </c>
      <c r="N41" s="14">
        <v>1</v>
      </c>
      <c r="O41" s="14">
        <v>1</v>
      </c>
      <c r="P41" s="9">
        <f>K41*1.07</f>
        <v>64200000.000000007</v>
      </c>
      <c r="Q41" s="36">
        <f>O41*P41</f>
        <v>64200000.000000007</v>
      </c>
      <c r="R41" s="14" t="s">
        <v>37</v>
      </c>
      <c r="S41" s="14">
        <v>1</v>
      </c>
      <c r="T41" s="14">
        <v>1</v>
      </c>
      <c r="U41" s="9">
        <f>P41*1.07</f>
        <v>68694000.000000015</v>
      </c>
      <c r="V41" s="36">
        <f>T41*U41</f>
        <v>68694000.000000015</v>
      </c>
    </row>
    <row r="42" spans="1:26" s="5" customFormat="1" ht="13.5" customHeight="1" x14ac:dyDescent="0.25">
      <c r="A42" s="113" t="s">
        <v>38</v>
      </c>
      <c r="B42" s="116"/>
      <c r="C42" s="116"/>
      <c r="D42" s="116"/>
      <c r="E42" s="113"/>
      <c r="F42" s="113"/>
      <c r="G42" s="16">
        <f>ROUND(SUM(G41:G41),0)</f>
        <v>0</v>
      </c>
      <c r="H42" s="12"/>
      <c r="I42" s="12"/>
      <c r="J42" s="12"/>
      <c r="K42" s="12"/>
      <c r="L42" s="16">
        <f>ROUND(SUM(L41:L41),0)</f>
        <v>60000000</v>
      </c>
      <c r="M42" s="12"/>
      <c r="N42" s="12"/>
      <c r="O42" s="12"/>
      <c r="P42" s="12"/>
      <c r="Q42" s="16">
        <f>ROUND(SUM(Q41:Q41),0)</f>
        <v>64200000</v>
      </c>
      <c r="R42" s="12"/>
      <c r="S42" s="12"/>
      <c r="T42" s="12"/>
      <c r="U42" s="12"/>
      <c r="V42" s="16">
        <f>ROUND(SUM(V41:V41),0)</f>
        <v>68694000</v>
      </c>
      <c r="W42" s="70">
        <v>698202099</v>
      </c>
      <c r="X42" s="71">
        <f>W42-L42</f>
        <v>638202099</v>
      </c>
      <c r="Y42" s="70"/>
      <c r="Z42" s="70"/>
    </row>
    <row r="43" spans="1:26" s="6" customFormat="1" ht="19.5" customHeight="1" x14ac:dyDescent="0.25">
      <c r="A43" s="104" t="s">
        <v>60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:26" s="11" customFormat="1" ht="19.5" customHeight="1" x14ac:dyDescent="0.25">
      <c r="A44" s="111" t="s">
        <v>62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</row>
    <row r="45" spans="1:26" s="6" customFormat="1" ht="15" x14ac:dyDescent="0.25">
      <c r="A45" s="112" t="s">
        <v>72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01"/>
    </row>
    <row r="46" spans="1:26" ht="23.25" customHeight="1" x14ac:dyDescent="0.25">
      <c r="A46" s="73" t="s">
        <v>2</v>
      </c>
      <c r="B46" s="73" t="s">
        <v>4</v>
      </c>
      <c r="C46" s="73" t="s">
        <v>3</v>
      </c>
      <c r="D46" s="73" t="s">
        <v>71</v>
      </c>
      <c r="E46" s="74" t="s">
        <v>0</v>
      </c>
      <c r="F46" s="83" t="s">
        <v>1</v>
      </c>
      <c r="G46" s="79" t="s">
        <v>5</v>
      </c>
      <c r="H46" s="80" t="s">
        <v>3</v>
      </c>
      <c r="I46" s="73" t="s">
        <v>71</v>
      </c>
      <c r="J46" s="81" t="s">
        <v>0</v>
      </c>
      <c r="K46" s="82" t="s">
        <v>1</v>
      </c>
      <c r="L46" s="79" t="s">
        <v>7</v>
      </c>
      <c r="M46" s="80" t="s">
        <v>3</v>
      </c>
      <c r="N46" s="73" t="s">
        <v>71</v>
      </c>
      <c r="O46" s="81" t="s">
        <v>0</v>
      </c>
      <c r="P46" s="82" t="s">
        <v>1</v>
      </c>
      <c r="Q46" s="79" t="s">
        <v>8</v>
      </c>
      <c r="R46" s="80" t="s">
        <v>3</v>
      </c>
      <c r="S46" s="73" t="s">
        <v>71</v>
      </c>
      <c r="T46" s="81" t="s">
        <v>0</v>
      </c>
      <c r="U46" s="82" t="s">
        <v>1</v>
      </c>
      <c r="V46" s="79" t="s">
        <v>34</v>
      </c>
      <c r="W46" s="5"/>
      <c r="X46" s="5"/>
    </row>
    <row r="47" spans="1:26" s="5" customFormat="1" ht="33" customHeight="1" x14ac:dyDescent="0.25">
      <c r="A47" s="27">
        <v>8</v>
      </c>
      <c r="B47" s="54" t="s">
        <v>61</v>
      </c>
      <c r="C47" s="14" t="s">
        <v>37</v>
      </c>
      <c r="D47" s="14">
        <v>0</v>
      </c>
      <c r="E47" s="10">
        <v>0</v>
      </c>
      <c r="F47" s="100">
        <v>0</v>
      </c>
      <c r="G47" s="35">
        <f>E47*F47</f>
        <v>0</v>
      </c>
      <c r="H47" s="14" t="s">
        <v>37</v>
      </c>
      <c r="I47" s="14">
        <v>1</v>
      </c>
      <c r="J47" s="14">
        <v>1</v>
      </c>
      <c r="K47" s="9">
        <v>320000000</v>
      </c>
      <c r="L47" s="36">
        <f>J47*K47</f>
        <v>320000000</v>
      </c>
      <c r="M47" s="14" t="s">
        <v>37</v>
      </c>
      <c r="N47" s="14">
        <v>1</v>
      </c>
      <c r="O47" s="14">
        <v>1</v>
      </c>
      <c r="P47" s="9">
        <f>K47*1.07</f>
        <v>342400000</v>
      </c>
      <c r="Q47" s="36">
        <f>O47*P47</f>
        <v>342400000</v>
      </c>
      <c r="R47" s="14" t="s">
        <v>37</v>
      </c>
      <c r="S47" s="14">
        <v>1</v>
      </c>
      <c r="T47" s="14">
        <v>1</v>
      </c>
      <c r="U47" s="9">
        <f>P47*1.07</f>
        <v>366368000</v>
      </c>
      <c r="V47" s="36">
        <f>T47*U47</f>
        <v>366368000</v>
      </c>
    </row>
    <row r="48" spans="1:26" s="5" customFormat="1" ht="13.5" customHeight="1" x14ac:dyDescent="0.25">
      <c r="A48" s="113" t="s">
        <v>38</v>
      </c>
      <c r="B48" s="116"/>
      <c r="C48" s="116"/>
      <c r="D48" s="116"/>
      <c r="E48" s="113"/>
      <c r="F48" s="113"/>
      <c r="G48" s="16">
        <f>ROUND(SUM(G47:G47),0)</f>
        <v>0</v>
      </c>
      <c r="H48" s="12"/>
      <c r="I48" s="12"/>
      <c r="J48" s="12"/>
      <c r="K48" s="12"/>
      <c r="L48" s="16">
        <f>ROUND(SUM(L47:L47),0)</f>
        <v>320000000</v>
      </c>
      <c r="M48" s="12"/>
      <c r="N48" s="12"/>
      <c r="O48" s="12"/>
      <c r="P48" s="12"/>
      <c r="Q48" s="16">
        <f>ROUND(SUM(Q47:Q47),0)</f>
        <v>342400000</v>
      </c>
      <c r="R48" s="12"/>
      <c r="S48" s="12"/>
      <c r="T48" s="12"/>
      <c r="U48" s="12"/>
      <c r="V48" s="16">
        <f>ROUND(SUM(V47:V47),0)</f>
        <v>366368000</v>
      </c>
      <c r="W48" s="70">
        <v>698202099</v>
      </c>
      <c r="X48" s="71">
        <f>W48-L48</f>
        <v>378202099</v>
      </c>
      <c r="Y48" s="70"/>
      <c r="Z48" s="70"/>
    </row>
    <row r="49" spans="1:26" ht="15.75" x14ac:dyDescent="0.25">
      <c r="A49" s="114" t="s">
        <v>6</v>
      </c>
      <c r="B49" s="114"/>
      <c r="C49" s="114"/>
      <c r="D49" s="114"/>
      <c r="E49" s="114"/>
      <c r="F49" s="114"/>
      <c r="G49" s="21">
        <f>ROUND(SUM(G11+G17+G23+G29+G36+G42+G48),0)</f>
        <v>268400000</v>
      </c>
      <c r="H49" s="120"/>
      <c r="I49" s="120"/>
      <c r="J49" s="120"/>
      <c r="K49" s="120"/>
      <c r="L49" s="21">
        <f>ROUND(SUM(L11+L17+L23+L29+L36+L42+L48),0)</f>
        <v>1370000000</v>
      </c>
      <c r="M49" s="120"/>
      <c r="N49" s="120"/>
      <c r="O49" s="120"/>
      <c r="P49" s="120"/>
      <c r="Q49" s="21">
        <f>ROUND(SUM(Q11+Q17+Q23+Q29+Q36+Q42+Q48),0)</f>
        <v>1465900000</v>
      </c>
      <c r="R49" s="120"/>
      <c r="S49" s="120"/>
      <c r="T49" s="120"/>
      <c r="U49" s="120"/>
      <c r="V49" s="21">
        <f>ROUND(SUM(V11+V17+V23+V29+V36+V42+V48),0)</f>
        <v>1568513000</v>
      </c>
      <c r="W49" s="70"/>
      <c r="X49" s="70"/>
      <c r="Y49" s="70"/>
      <c r="Z49" s="70"/>
    </row>
    <row r="50" spans="1:26" ht="19.5" customHeight="1" x14ac:dyDescent="0.25">
      <c r="A50" s="117" t="s">
        <v>11</v>
      </c>
      <c r="B50" s="117"/>
      <c r="C50" s="117"/>
      <c r="D50" s="117"/>
      <c r="E50" s="117"/>
      <c r="F50" s="117"/>
      <c r="G50" s="118">
        <f>SUM(G49:V49)</f>
        <v>4672813000</v>
      </c>
      <c r="H50" s="118"/>
      <c r="I50" s="118"/>
      <c r="J50" s="118"/>
      <c r="K50" s="118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72">
        <v>4847860633</v>
      </c>
      <c r="X50" s="70"/>
      <c r="Y50" s="70"/>
      <c r="Z50" s="70"/>
    </row>
    <row r="51" spans="1:26" ht="11.25" customHeight="1" x14ac:dyDescent="0.25">
      <c r="A51" s="94"/>
      <c r="B51" s="94"/>
      <c r="C51" s="94"/>
      <c r="D51" s="94"/>
      <c r="E51" s="94"/>
      <c r="F51" s="94"/>
      <c r="G51" s="95"/>
      <c r="H51" s="94"/>
      <c r="I51" s="94"/>
      <c r="J51" s="94"/>
      <c r="K51" s="96"/>
      <c r="L51" s="22"/>
      <c r="N51" s="94"/>
      <c r="O51" s="5"/>
      <c r="S51" s="94"/>
      <c r="W51" s="5"/>
      <c r="X51" s="5"/>
      <c r="Y51" s="5"/>
      <c r="Z51" s="5"/>
    </row>
    <row r="52" spans="1:26" ht="60.75" hidden="1" customHeight="1" x14ac:dyDescent="0.25">
      <c r="A52" s="84"/>
      <c r="B52" s="85"/>
      <c r="C52" s="85"/>
      <c r="D52" s="85"/>
      <c r="E52" s="85"/>
      <c r="F52" s="85"/>
      <c r="G52" s="22"/>
      <c r="H52" s="85"/>
      <c r="I52" s="85"/>
      <c r="J52" s="85"/>
      <c r="K52" s="85"/>
      <c r="L52" s="22"/>
      <c r="N52" s="85"/>
      <c r="O52" s="5"/>
      <c r="S52" s="85"/>
    </row>
    <row r="53" spans="1:26" ht="12" customHeight="1" x14ac:dyDescent="0.25">
      <c r="A53" s="86"/>
      <c r="B53" s="86"/>
      <c r="C53" s="86"/>
      <c r="D53" s="86"/>
      <c r="E53" s="87"/>
      <c r="F53" s="88"/>
      <c r="G53" s="89" t="e">
        <f>#REF!+#REF!</f>
        <v>#REF!</v>
      </c>
      <c r="H53" s="90"/>
      <c r="I53" s="86"/>
      <c r="J53" s="91"/>
      <c r="K53" s="92"/>
      <c r="L53" s="93">
        <v>1378202099</v>
      </c>
      <c r="M53" s="69"/>
      <c r="N53" s="86"/>
      <c r="O53" s="69"/>
      <c r="S53" s="86"/>
    </row>
    <row r="54" spans="1:26" ht="86.25" customHeight="1" x14ac:dyDescent="0.25">
      <c r="A54" s="86"/>
      <c r="B54" s="86"/>
      <c r="C54" s="86"/>
      <c r="D54" s="86"/>
      <c r="E54" s="87"/>
      <c r="F54" s="88"/>
      <c r="G54" s="89"/>
      <c r="H54" s="86"/>
      <c r="I54" s="86"/>
      <c r="J54" s="87"/>
      <c r="K54" s="88"/>
      <c r="L54" s="86"/>
      <c r="N54" s="86"/>
      <c r="S54" s="86"/>
    </row>
    <row r="55" spans="1:26" x14ac:dyDescent="0.25">
      <c r="B55" s="8"/>
    </row>
    <row r="56" spans="1:26" ht="15.75" x14ac:dyDescent="0.25">
      <c r="B56" s="7"/>
      <c r="C56" s="7"/>
      <c r="D56" s="7"/>
      <c r="E56" s="37"/>
      <c r="F56" s="44"/>
      <c r="G56" s="44"/>
      <c r="I56" s="7"/>
      <c r="J56" s="45"/>
      <c r="K56" s="43" t="s">
        <v>68</v>
      </c>
      <c r="L56" s="47"/>
      <c r="N56" s="7"/>
      <c r="S56" s="7"/>
    </row>
    <row r="57" spans="1:26" ht="15" x14ac:dyDescent="0.2">
      <c r="B57" s="37"/>
      <c r="C57" s="37"/>
      <c r="D57" s="37"/>
      <c r="E57" s="37"/>
      <c r="F57" s="48"/>
      <c r="G57" s="48"/>
      <c r="I57" s="37"/>
      <c r="J57" s="50"/>
      <c r="K57" s="49" t="s">
        <v>69</v>
      </c>
      <c r="L57" s="47"/>
      <c r="N57" s="37"/>
      <c r="S57" s="37"/>
    </row>
    <row r="58" spans="1:26" ht="15" x14ac:dyDescent="0.2">
      <c r="B58" s="37"/>
      <c r="C58" s="37"/>
      <c r="D58" s="37"/>
      <c r="E58" s="37"/>
      <c r="F58" s="48"/>
      <c r="G58" s="48"/>
      <c r="H58" s="51"/>
      <c r="I58" s="37"/>
      <c r="J58" s="52"/>
      <c r="K58" s="46"/>
      <c r="L58" s="47"/>
      <c r="N58" s="37"/>
      <c r="S58" s="37"/>
    </row>
    <row r="59" spans="1:26" ht="14.25" x14ac:dyDescent="0.2">
      <c r="B59" s="7"/>
      <c r="C59" s="7"/>
      <c r="D59" s="7"/>
      <c r="E59" s="37"/>
      <c r="F59" s="7"/>
      <c r="G59" s="7"/>
      <c r="H59" s="38"/>
      <c r="I59" s="7"/>
      <c r="J59" s="39"/>
      <c r="N59" s="7"/>
      <c r="S59" s="7"/>
    </row>
    <row r="60" spans="1:26" ht="14.25" x14ac:dyDescent="0.2">
      <c r="B60" s="53"/>
      <c r="C60" s="37"/>
      <c r="D60" s="37"/>
      <c r="E60" s="37"/>
      <c r="F60" s="7"/>
      <c r="G60" s="7"/>
      <c r="H60" s="40"/>
      <c r="I60" s="37"/>
      <c r="J60" s="41"/>
      <c r="N60" s="37"/>
      <c r="S60" s="37"/>
    </row>
    <row r="61" spans="1:26" ht="14.25" x14ac:dyDescent="0.2">
      <c r="B61" s="53"/>
      <c r="C61" s="37"/>
      <c r="D61" s="37"/>
      <c r="E61" s="37"/>
      <c r="F61" s="7"/>
      <c r="G61" s="7"/>
      <c r="H61" s="7"/>
      <c r="I61" s="37"/>
      <c r="J61" s="42"/>
      <c r="N61" s="37"/>
      <c r="S61" s="37"/>
    </row>
  </sheetData>
  <mergeCells count="39">
    <mergeCell ref="A42:F42"/>
    <mergeCell ref="A43:V43"/>
    <mergeCell ref="A44:V44"/>
    <mergeCell ref="A48:F48"/>
    <mergeCell ref="A12:V12"/>
    <mergeCell ref="A13:V13"/>
    <mergeCell ref="A18:V18"/>
    <mergeCell ref="A17:F17"/>
    <mergeCell ref="A14:V14"/>
    <mergeCell ref="A20:V20"/>
    <mergeCell ref="A26:V26"/>
    <mergeCell ref="A32:V32"/>
    <mergeCell ref="A39:V39"/>
    <mergeCell ref="A45:V45"/>
    <mergeCell ref="A11:F11"/>
    <mergeCell ref="A1:V1"/>
    <mergeCell ref="A2:V2"/>
    <mergeCell ref="A6:V6"/>
    <mergeCell ref="A7:V7"/>
    <mergeCell ref="A3:V3"/>
    <mergeCell ref="A4:V4"/>
    <mergeCell ref="A5:V5"/>
    <mergeCell ref="A8:V8"/>
    <mergeCell ref="A50:F50"/>
    <mergeCell ref="G50:V50"/>
    <mergeCell ref="A23:F23"/>
    <mergeCell ref="A19:V19"/>
    <mergeCell ref="A49:F49"/>
    <mergeCell ref="H49:K49"/>
    <mergeCell ref="M49:P49"/>
    <mergeCell ref="R49:U49"/>
    <mergeCell ref="A24:V24"/>
    <mergeCell ref="A25:V25"/>
    <mergeCell ref="A29:F29"/>
    <mergeCell ref="A30:V30"/>
    <mergeCell ref="A31:V31"/>
    <mergeCell ref="A36:F36"/>
    <mergeCell ref="A37:V37"/>
    <mergeCell ref="A38:V38"/>
  </mergeCells>
  <pageMargins left="0.51181102362204722" right="0.9055118110236221" top="0.74803149606299213" bottom="0.74803149606299213" header="0.31496062992125984" footer="0.31496062992125984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9"/>
  <sheetViews>
    <sheetView topLeftCell="A17" zoomScale="85" zoomScaleNormal="85" workbookViewId="0">
      <selection activeCell="A3" sqref="A3:XFD5"/>
    </sheetView>
  </sheetViews>
  <sheetFormatPr baseColWidth="10" defaultRowHeight="15" x14ac:dyDescent="0.25"/>
  <cols>
    <col min="1" max="1" width="5.42578125" style="4" bestFit="1" customWidth="1"/>
    <col min="2" max="2" width="78.7109375" style="4" customWidth="1"/>
    <col min="3" max="3" width="16.7109375" style="4" customWidth="1"/>
    <col min="4" max="4" width="16.5703125" style="4" customWidth="1"/>
    <col min="5" max="6" width="17" style="4" customWidth="1"/>
    <col min="7" max="16384" width="11.42578125" style="4"/>
  </cols>
  <sheetData>
    <row r="1" spans="1:6" ht="36" customHeight="1" x14ac:dyDescent="0.25">
      <c r="A1" s="123" t="s">
        <v>28</v>
      </c>
      <c r="B1" s="123"/>
      <c r="C1" s="123"/>
      <c r="D1" s="123"/>
      <c r="E1" s="123"/>
      <c r="F1" s="123"/>
    </row>
    <row r="2" spans="1:6" ht="21" customHeight="1" x14ac:dyDescent="0.25">
      <c r="A2" s="124" t="s">
        <v>29</v>
      </c>
      <c r="B2" s="124"/>
      <c r="C2" s="124"/>
      <c r="D2" s="124"/>
      <c r="E2" s="124"/>
      <c r="F2" s="124"/>
    </row>
    <row r="3" spans="1:6" s="1" customFormat="1" ht="18" customHeight="1" x14ac:dyDescent="0.25">
      <c r="A3" s="107" t="s">
        <v>30</v>
      </c>
      <c r="B3" s="107"/>
      <c r="C3" s="107"/>
      <c r="D3" s="107"/>
      <c r="E3" s="107"/>
      <c r="F3" s="107"/>
    </row>
    <row r="4" spans="1:6" s="5" customFormat="1" ht="18" customHeight="1" x14ac:dyDescent="0.25">
      <c r="A4" s="107" t="s">
        <v>31</v>
      </c>
      <c r="B4" s="107"/>
      <c r="C4" s="107"/>
      <c r="D4" s="107"/>
      <c r="E4" s="107"/>
      <c r="F4" s="107"/>
    </row>
    <row r="5" spans="1:6" s="5" customFormat="1" ht="18" customHeight="1" x14ac:dyDescent="0.25">
      <c r="A5" s="107" t="s">
        <v>32</v>
      </c>
      <c r="B5" s="107"/>
      <c r="C5" s="107"/>
      <c r="D5" s="107"/>
      <c r="E5" s="107"/>
      <c r="F5" s="107"/>
    </row>
    <row r="6" spans="1:6" ht="31.5" customHeight="1" x14ac:dyDescent="0.25">
      <c r="A6" s="121" t="s">
        <v>33</v>
      </c>
      <c r="B6" s="121"/>
      <c r="C6" s="121"/>
      <c r="D6" s="121"/>
      <c r="E6" s="121"/>
      <c r="F6" s="121"/>
    </row>
    <row r="7" spans="1:6" ht="26.25" customHeight="1" x14ac:dyDescent="0.25">
      <c r="A7" s="76" t="s">
        <v>2</v>
      </c>
      <c r="B7" s="97" t="s">
        <v>9</v>
      </c>
      <c r="C7" s="77" t="s">
        <v>5</v>
      </c>
      <c r="D7" s="77" t="s">
        <v>7</v>
      </c>
      <c r="E7" s="77" t="s">
        <v>8</v>
      </c>
      <c r="F7" s="77" t="s">
        <v>34</v>
      </c>
    </row>
    <row r="8" spans="1:6" s="23" customFormat="1" ht="44.25" customHeight="1" x14ac:dyDescent="0.25">
      <c r="A8" s="31">
        <v>1</v>
      </c>
      <c r="B8" s="55" t="s">
        <v>50</v>
      </c>
      <c r="C8" s="56">
        <f>'PPTO DETALLADO 2016 - 2019'!G11</f>
        <v>32633333</v>
      </c>
      <c r="D8" s="56">
        <f>'PPTO DETALLADO 2016 - 2019'!L11</f>
        <v>120000000</v>
      </c>
      <c r="E8" s="56">
        <f>'PPTO DETALLADO 2016 - 2019'!Q11</f>
        <v>128400000.00000001</v>
      </c>
      <c r="F8" s="56">
        <f>'PPTO DETALLADO 2016 - 2019'!V11</f>
        <v>137388000.00000003</v>
      </c>
    </row>
    <row r="9" spans="1:6" ht="30.75" customHeight="1" x14ac:dyDescent="0.25">
      <c r="A9" s="121" t="s">
        <v>35</v>
      </c>
      <c r="B9" s="121"/>
      <c r="C9" s="121"/>
      <c r="D9" s="121"/>
      <c r="E9" s="121"/>
      <c r="F9" s="121"/>
    </row>
    <row r="10" spans="1:6" ht="26.25" customHeight="1" x14ac:dyDescent="0.25">
      <c r="A10" s="98" t="s">
        <v>2</v>
      </c>
      <c r="B10" s="97" t="s">
        <v>9</v>
      </c>
      <c r="C10" s="77" t="s">
        <v>5</v>
      </c>
      <c r="D10" s="77" t="s">
        <v>7</v>
      </c>
      <c r="E10" s="77" t="s">
        <v>8</v>
      </c>
      <c r="F10" s="77" t="s">
        <v>34</v>
      </c>
    </row>
    <row r="11" spans="1:6" s="23" customFormat="1" ht="39" customHeight="1" x14ac:dyDescent="0.25">
      <c r="A11" s="31">
        <v>2</v>
      </c>
      <c r="B11" s="55" t="s">
        <v>51</v>
      </c>
      <c r="C11" s="56">
        <f>'PPTO DETALLADO 2016 - 2019'!G17</f>
        <v>32633333</v>
      </c>
      <c r="D11" s="56">
        <f>'PPTO DETALLADO 2016 - 2019'!L17</f>
        <v>120000000</v>
      </c>
      <c r="E11" s="56">
        <f>'PPTO DETALLADO 2016 - 2019'!Q17</f>
        <v>128400000</v>
      </c>
      <c r="F11" s="56">
        <f>'PPTO DETALLADO 2016 - 2019'!V17</f>
        <v>137388000</v>
      </c>
    </row>
    <row r="12" spans="1:6" ht="33.75" customHeight="1" x14ac:dyDescent="0.25">
      <c r="A12" s="121" t="s">
        <v>36</v>
      </c>
      <c r="B12" s="121"/>
      <c r="C12" s="121"/>
      <c r="D12" s="121"/>
      <c r="E12" s="121"/>
      <c r="F12" s="121"/>
    </row>
    <row r="13" spans="1:6" ht="26.25" customHeight="1" x14ac:dyDescent="0.25">
      <c r="A13" s="98" t="s">
        <v>2</v>
      </c>
      <c r="B13" s="97" t="s">
        <v>9</v>
      </c>
      <c r="C13" s="77" t="s">
        <v>5</v>
      </c>
      <c r="D13" s="77" t="s">
        <v>7</v>
      </c>
      <c r="E13" s="77" t="s">
        <v>8</v>
      </c>
      <c r="F13" s="77" t="s">
        <v>34</v>
      </c>
    </row>
    <row r="14" spans="1:6" s="23" customFormat="1" ht="43.5" customHeight="1" x14ac:dyDescent="0.25">
      <c r="A14" s="31">
        <v>3</v>
      </c>
      <c r="B14" s="55" t="s">
        <v>52</v>
      </c>
      <c r="C14" s="56">
        <f>'PPTO DETALLADO 2016 - 2019'!G23</f>
        <v>32633334</v>
      </c>
      <c r="D14" s="56">
        <f>'PPTO DETALLADO 2016 - 2019'!L23</f>
        <v>120000000</v>
      </c>
      <c r="E14" s="56">
        <f>'PPTO DETALLADO 2016 - 2019'!Q23</f>
        <v>128400000</v>
      </c>
      <c r="F14" s="56">
        <f>'PPTO DETALLADO 2016 - 2019'!V23</f>
        <v>137388000</v>
      </c>
    </row>
    <row r="15" spans="1:6" ht="33.75" customHeight="1" x14ac:dyDescent="0.25">
      <c r="A15" s="121" t="s">
        <v>49</v>
      </c>
      <c r="B15" s="121"/>
      <c r="C15" s="121"/>
      <c r="D15" s="121"/>
      <c r="E15" s="121"/>
      <c r="F15" s="121"/>
    </row>
    <row r="16" spans="1:6" ht="26.25" customHeight="1" x14ac:dyDescent="0.25">
      <c r="A16" s="98" t="s">
        <v>2</v>
      </c>
      <c r="B16" s="97" t="s">
        <v>9</v>
      </c>
      <c r="C16" s="77" t="s">
        <v>5</v>
      </c>
      <c r="D16" s="77" t="s">
        <v>7</v>
      </c>
      <c r="E16" s="77" t="s">
        <v>8</v>
      </c>
      <c r="F16" s="77" t="s">
        <v>34</v>
      </c>
    </row>
    <row r="17" spans="1:6" s="23" customFormat="1" ht="33.75" customHeight="1" x14ac:dyDescent="0.25">
      <c r="A17" s="31">
        <v>4</v>
      </c>
      <c r="B17" s="55" t="s">
        <v>54</v>
      </c>
      <c r="C17" s="56">
        <f>'PPTO DETALLADO 2016 - 2019'!G29</f>
        <v>0</v>
      </c>
      <c r="D17" s="56">
        <f>'PPTO DETALLADO 2016 - 2019'!L29</f>
        <v>150000000</v>
      </c>
      <c r="E17" s="56">
        <f>'PPTO DETALLADO 2016 - 2019'!Q29</f>
        <v>160500000</v>
      </c>
      <c r="F17" s="56">
        <f>'PPTO DETALLADO 2016 - 2019'!V29</f>
        <v>171735000</v>
      </c>
    </row>
    <row r="18" spans="1:6" ht="20.25" customHeight="1" x14ac:dyDescent="0.25">
      <c r="A18" s="121" t="s">
        <v>47</v>
      </c>
      <c r="B18" s="121"/>
      <c r="C18" s="121"/>
      <c r="D18" s="121"/>
      <c r="E18" s="121"/>
      <c r="F18" s="121"/>
    </row>
    <row r="19" spans="1:6" ht="26.25" customHeight="1" x14ac:dyDescent="0.25">
      <c r="A19" s="98" t="s">
        <v>2</v>
      </c>
      <c r="B19" s="97" t="s">
        <v>9</v>
      </c>
      <c r="C19" s="77" t="s">
        <v>5</v>
      </c>
      <c r="D19" s="77" t="s">
        <v>7</v>
      </c>
      <c r="E19" s="77" t="s">
        <v>8</v>
      </c>
      <c r="F19" s="77" t="s">
        <v>34</v>
      </c>
    </row>
    <row r="20" spans="1:6" s="23" customFormat="1" ht="36" customHeight="1" x14ac:dyDescent="0.25">
      <c r="A20" s="31">
        <v>5</v>
      </c>
      <c r="B20" s="55" t="s">
        <v>55</v>
      </c>
      <c r="C20" s="56">
        <f>'PPTO DETALLADO 2016 - 2019'!G36</f>
        <v>170500000</v>
      </c>
      <c r="D20" s="56">
        <f>'PPTO DETALLADO 2016 - 2019'!L36</f>
        <v>480000000</v>
      </c>
      <c r="E20" s="56">
        <f>'PPTO DETALLADO 2016 - 2019'!Q36</f>
        <v>513600000</v>
      </c>
      <c r="F20" s="56">
        <f>'PPTO DETALLADO 2016 - 2019'!V36</f>
        <v>549552000</v>
      </c>
    </row>
    <row r="21" spans="1:6" ht="31.5" customHeight="1" x14ac:dyDescent="0.25">
      <c r="A21" s="121" t="s">
        <v>58</v>
      </c>
      <c r="B21" s="121"/>
      <c r="C21" s="121"/>
      <c r="D21" s="121"/>
      <c r="E21" s="121"/>
      <c r="F21" s="121"/>
    </row>
    <row r="22" spans="1:6" ht="26.25" customHeight="1" x14ac:dyDescent="0.25">
      <c r="A22" s="98" t="s">
        <v>2</v>
      </c>
      <c r="B22" s="97" t="s">
        <v>9</v>
      </c>
      <c r="C22" s="77" t="s">
        <v>5</v>
      </c>
      <c r="D22" s="77" t="s">
        <v>7</v>
      </c>
      <c r="E22" s="77" t="s">
        <v>8</v>
      </c>
      <c r="F22" s="77" t="s">
        <v>34</v>
      </c>
    </row>
    <row r="23" spans="1:6" s="23" customFormat="1" ht="36" customHeight="1" x14ac:dyDescent="0.25">
      <c r="A23" s="31">
        <v>6</v>
      </c>
      <c r="B23" s="55" t="s">
        <v>63</v>
      </c>
      <c r="C23" s="56">
        <f>'PPTO DETALLADO 2016 - 2019'!G42</f>
        <v>0</v>
      </c>
      <c r="D23" s="56">
        <f>'PPTO DETALLADO 2016 - 2019'!L42</f>
        <v>60000000</v>
      </c>
      <c r="E23" s="56">
        <f>'PPTO DETALLADO 2016 - 2019'!Q42</f>
        <v>64200000</v>
      </c>
      <c r="F23" s="56">
        <f>'PPTO DETALLADO 2016 - 2019'!V42</f>
        <v>68694000</v>
      </c>
    </row>
    <row r="24" spans="1:6" ht="20.25" customHeight="1" x14ac:dyDescent="0.25">
      <c r="A24" s="121" t="s">
        <v>60</v>
      </c>
      <c r="B24" s="121"/>
      <c r="C24" s="121"/>
      <c r="D24" s="121"/>
      <c r="E24" s="121"/>
      <c r="F24" s="121"/>
    </row>
    <row r="25" spans="1:6" ht="26.25" customHeight="1" x14ac:dyDescent="0.25">
      <c r="A25" s="98" t="s">
        <v>2</v>
      </c>
      <c r="B25" s="97" t="s">
        <v>9</v>
      </c>
      <c r="C25" s="77" t="s">
        <v>5</v>
      </c>
      <c r="D25" s="77" t="s">
        <v>7</v>
      </c>
      <c r="E25" s="77" t="s">
        <v>8</v>
      </c>
      <c r="F25" s="77" t="s">
        <v>34</v>
      </c>
    </row>
    <row r="26" spans="1:6" s="23" customFormat="1" ht="36" customHeight="1" x14ac:dyDescent="0.25">
      <c r="A26" s="31">
        <v>7</v>
      </c>
      <c r="B26" s="55" t="s">
        <v>64</v>
      </c>
      <c r="C26" s="56">
        <f>'PPTO DETALLADO 2016 - 2019'!G48</f>
        <v>0</v>
      </c>
      <c r="D26" s="56">
        <f>'PPTO DETALLADO 2016 - 2019'!L48</f>
        <v>320000000</v>
      </c>
      <c r="E26" s="56">
        <f>'PPTO DETALLADO 2016 - 2019'!Q48</f>
        <v>342400000</v>
      </c>
      <c r="F26" s="56">
        <f>'PPTO DETALLADO 2016 - 2019'!V48</f>
        <v>366368000</v>
      </c>
    </row>
    <row r="27" spans="1:6" s="28" customFormat="1" ht="20.25" customHeight="1" x14ac:dyDescent="0.25">
      <c r="A27" s="125" t="s">
        <v>10</v>
      </c>
      <c r="B27" s="125"/>
      <c r="C27" s="29">
        <f>SUM(C8:C26)</f>
        <v>268400000</v>
      </c>
      <c r="D27" s="29">
        <f t="shared" ref="D27:F27" si="0">SUM(D8:D26)</f>
        <v>1370000000</v>
      </c>
      <c r="E27" s="29">
        <f t="shared" si="0"/>
        <v>1465900000</v>
      </c>
      <c r="F27" s="29">
        <f t="shared" si="0"/>
        <v>1568513000</v>
      </c>
    </row>
    <row r="28" spans="1:6" ht="20.25" customHeight="1" x14ac:dyDescent="0.25">
      <c r="A28" s="122" t="s">
        <v>11</v>
      </c>
      <c r="B28" s="122"/>
      <c r="C28" s="122"/>
      <c r="D28" s="122"/>
      <c r="E28" s="122"/>
      <c r="F28" s="99">
        <f>+SUM(C27:F27)</f>
        <v>4672813000</v>
      </c>
    </row>
    <row r="31" spans="1:6" ht="47.25" customHeight="1" x14ac:dyDescent="0.25"/>
    <row r="32" spans="1:6" ht="16.5" customHeight="1" x14ac:dyDescent="0.25">
      <c r="B32" s="43"/>
      <c r="C32" s="43" t="s">
        <v>68</v>
      </c>
      <c r="D32" s="37"/>
      <c r="E32" s="44"/>
      <c r="F32" s="44"/>
    </row>
    <row r="33" spans="1:6" s="30" customFormat="1" ht="16.5" customHeight="1" x14ac:dyDescent="0.2">
      <c r="B33" s="49"/>
      <c r="C33" s="49" t="s">
        <v>69</v>
      </c>
      <c r="D33" s="37"/>
      <c r="E33" s="48"/>
      <c r="F33" s="48"/>
    </row>
    <row r="34" spans="1:6" s="1" customFormat="1" ht="12" customHeight="1" x14ac:dyDescent="0.2">
      <c r="B34" s="37"/>
      <c r="C34" s="37"/>
      <c r="D34" s="37"/>
      <c r="E34" s="48"/>
      <c r="F34" s="48"/>
    </row>
    <row r="35" spans="1:6" s="1" customFormat="1" ht="14.25" x14ac:dyDescent="0.2">
      <c r="B35" s="7"/>
      <c r="C35" s="7"/>
      <c r="D35" s="37"/>
      <c r="E35" s="7"/>
      <c r="F35" s="7"/>
    </row>
    <row r="36" spans="1:6" s="1" customFormat="1" ht="14.25" x14ac:dyDescent="0.2">
      <c r="B36" s="53"/>
      <c r="C36" s="37"/>
      <c r="D36" s="37"/>
      <c r="E36" s="7"/>
      <c r="F36" s="7"/>
    </row>
    <row r="37" spans="1:6" s="1" customFormat="1" ht="14.25" x14ac:dyDescent="0.2">
      <c r="B37" s="53"/>
      <c r="C37" s="37"/>
      <c r="D37" s="37"/>
      <c r="E37" s="7"/>
      <c r="F37" s="7"/>
    </row>
    <row r="39" spans="1:6" ht="15.75" customHeight="1" x14ac:dyDescent="0.25"/>
    <row r="40" spans="1:6" ht="15.75" customHeight="1" x14ac:dyDescent="0.25">
      <c r="B40" s="18"/>
      <c r="C40" s="17"/>
      <c r="D40" s="17"/>
    </row>
    <row r="41" spans="1:6" ht="15.75" customHeight="1" x14ac:dyDescent="0.25">
      <c r="B41" s="24"/>
      <c r="D41" s="8"/>
    </row>
    <row r="42" spans="1:6" ht="15.75" customHeight="1" x14ac:dyDescent="0.25">
      <c r="B42" s="24"/>
      <c r="D42" s="8"/>
    </row>
    <row r="43" spans="1:6" ht="15.75" customHeight="1" x14ac:dyDescent="0.25">
      <c r="B43" s="24"/>
      <c r="D43" s="8"/>
    </row>
    <row r="44" spans="1:6" ht="15.75" customHeight="1" x14ac:dyDescent="0.25">
      <c r="B44" s="24"/>
      <c r="D44" s="8"/>
    </row>
    <row r="45" spans="1:6" s="1" customFormat="1" ht="12.75" customHeight="1" x14ac:dyDescent="0.25">
      <c r="D45" s="2"/>
      <c r="E45" s="4"/>
      <c r="F45" s="4"/>
    </row>
    <row r="46" spans="1:6" s="1" customFormat="1" ht="12.75" customHeight="1" x14ac:dyDescent="0.25">
      <c r="D46" s="2"/>
      <c r="E46" s="4"/>
      <c r="F46" s="4"/>
    </row>
    <row r="47" spans="1:6" s="1" customFormat="1" ht="12.75" customHeight="1" x14ac:dyDescent="0.25">
      <c r="A47" s="17"/>
      <c r="C47" s="19"/>
      <c r="D47" s="17"/>
      <c r="F47" s="25"/>
    </row>
    <row r="48" spans="1:6" ht="15" customHeight="1" x14ac:dyDescent="0.25">
      <c r="A48" s="8"/>
      <c r="C48" s="20"/>
      <c r="D48" s="17"/>
      <c r="E48" s="1"/>
      <c r="F48" s="1"/>
    </row>
    <row r="49" spans="2:6" ht="15" customHeight="1" x14ac:dyDescent="0.25">
      <c r="B49" s="11"/>
      <c r="E49" s="26"/>
      <c r="F49" s="1"/>
    </row>
  </sheetData>
  <mergeCells count="14">
    <mergeCell ref="A9:F9"/>
    <mergeCell ref="A12:F12"/>
    <mergeCell ref="A28:E28"/>
    <mergeCell ref="A1:F1"/>
    <mergeCell ref="A2:F2"/>
    <mergeCell ref="A6:F6"/>
    <mergeCell ref="A27:B27"/>
    <mergeCell ref="A3:F3"/>
    <mergeCell ref="A4:F4"/>
    <mergeCell ref="A5:F5"/>
    <mergeCell ref="A15:F15"/>
    <mergeCell ref="A18:F18"/>
    <mergeCell ref="A24:F24"/>
    <mergeCell ref="A21:F21"/>
  </mergeCells>
  <pageMargins left="0.51181102362204722" right="0.9055118110236221" top="0.74803149606299213" bottom="0.74803149606299213" header="0.31496062992125984" footer="0.31496062992125984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0"/>
  <sheetViews>
    <sheetView topLeftCell="A32" zoomScaleNormal="100" workbookViewId="0">
      <selection activeCell="Q24" sqref="Q24"/>
    </sheetView>
  </sheetViews>
  <sheetFormatPr baseColWidth="10" defaultRowHeight="15" x14ac:dyDescent="0.25"/>
  <cols>
    <col min="1" max="1" width="4.5703125" style="4" customWidth="1"/>
    <col min="2" max="2" width="46.5703125" style="4" customWidth="1"/>
    <col min="3" max="3" width="10.5703125" style="4" customWidth="1"/>
    <col min="4" max="4" width="7.85546875" style="4" customWidth="1"/>
    <col min="5" max="5" width="10.85546875" style="4" customWidth="1"/>
    <col min="6" max="7" width="7.85546875" style="4" customWidth="1"/>
    <col min="8" max="8" width="8.42578125" style="4" customWidth="1"/>
    <col min="9" max="9" width="8" style="4" customWidth="1"/>
    <col min="10" max="15" width="7.7109375" style="4" customWidth="1"/>
    <col min="16" max="234" width="11.42578125" style="4"/>
    <col min="235" max="235" width="4.5703125" style="4" customWidth="1"/>
    <col min="236" max="236" width="46.5703125" style="4" customWidth="1"/>
    <col min="237" max="237" width="10.5703125" style="4" customWidth="1"/>
    <col min="238" max="238" width="8" style="4" customWidth="1"/>
    <col min="239" max="239" width="10.5703125" style="4" customWidth="1"/>
    <col min="240" max="246" width="8" style="4" customWidth="1"/>
    <col min="247" max="247" width="10" style="4" customWidth="1"/>
    <col min="248" max="249" width="8" style="4" customWidth="1"/>
    <col min="250" max="490" width="11.42578125" style="4"/>
    <col min="491" max="491" width="4.5703125" style="4" customWidth="1"/>
    <col min="492" max="492" width="46.5703125" style="4" customWidth="1"/>
    <col min="493" max="493" width="10.5703125" style="4" customWidth="1"/>
    <col min="494" max="494" width="8" style="4" customWidth="1"/>
    <col min="495" max="495" width="10.5703125" style="4" customWidth="1"/>
    <col min="496" max="502" width="8" style="4" customWidth="1"/>
    <col min="503" max="503" width="10" style="4" customWidth="1"/>
    <col min="504" max="505" width="8" style="4" customWidth="1"/>
    <col min="506" max="746" width="11.42578125" style="4"/>
    <col min="747" max="747" width="4.5703125" style="4" customWidth="1"/>
    <col min="748" max="748" width="46.5703125" style="4" customWidth="1"/>
    <col min="749" max="749" width="10.5703125" style="4" customWidth="1"/>
    <col min="750" max="750" width="8" style="4" customWidth="1"/>
    <col min="751" max="751" width="10.5703125" style="4" customWidth="1"/>
    <col min="752" max="758" width="8" style="4" customWidth="1"/>
    <col min="759" max="759" width="10" style="4" customWidth="1"/>
    <col min="760" max="761" width="8" style="4" customWidth="1"/>
    <col min="762" max="1002" width="11.42578125" style="4"/>
    <col min="1003" max="1003" width="4.5703125" style="4" customWidth="1"/>
    <col min="1004" max="1004" width="46.5703125" style="4" customWidth="1"/>
    <col min="1005" max="1005" width="10.5703125" style="4" customWidth="1"/>
    <col min="1006" max="1006" width="8" style="4" customWidth="1"/>
    <col min="1007" max="1007" width="10.5703125" style="4" customWidth="1"/>
    <col min="1008" max="1014" width="8" style="4" customWidth="1"/>
    <col min="1015" max="1015" width="10" style="4" customWidth="1"/>
    <col min="1016" max="1017" width="8" style="4" customWidth="1"/>
    <col min="1018" max="1258" width="11.42578125" style="4"/>
    <col min="1259" max="1259" width="4.5703125" style="4" customWidth="1"/>
    <col min="1260" max="1260" width="46.5703125" style="4" customWidth="1"/>
    <col min="1261" max="1261" width="10.5703125" style="4" customWidth="1"/>
    <col min="1262" max="1262" width="8" style="4" customWidth="1"/>
    <col min="1263" max="1263" width="10.5703125" style="4" customWidth="1"/>
    <col min="1264" max="1270" width="8" style="4" customWidth="1"/>
    <col min="1271" max="1271" width="10" style="4" customWidth="1"/>
    <col min="1272" max="1273" width="8" style="4" customWidth="1"/>
    <col min="1274" max="1514" width="11.42578125" style="4"/>
    <col min="1515" max="1515" width="4.5703125" style="4" customWidth="1"/>
    <col min="1516" max="1516" width="46.5703125" style="4" customWidth="1"/>
    <col min="1517" max="1517" width="10.5703125" style="4" customWidth="1"/>
    <col min="1518" max="1518" width="8" style="4" customWidth="1"/>
    <col min="1519" max="1519" width="10.5703125" style="4" customWidth="1"/>
    <col min="1520" max="1526" width="8" style="4" customWidth="1"/>
    <col min="1527" max="1527" width="10" style="4" customWidth="1"/>
    <col min="1528" max="1529" width="8" style="4" customWidth="1"/>
    <col min="1530" max="1770" width="11.42578125" style="4"/>
    <col min="1771" max="1771" width="4.5703125" style="4" customWidth="1"/>
    <col min="1772" max="1772" width="46.5703125" style="4" customWidth="1"/>
    <col min="1773" max="1773" width="10.5703125" style="4" customWidth="1"/>
    <col min="1774" max="1774" width="8" style="4" customWidth="1"/>
    <col min="1775" max="1775" width="10.5703125" style="4" customWidth="1"/>
    <col min="1776" max="1782" width="8" style="4" customWidth="1"/>
    <col min="1783" max="1783" width="10" style="4" customWidth="1"/>
    <col min="1784" max="1785" width="8" style="4" customWidth="1"/>
    <col min="1786" max="2026" width="11.42578125" style="4"/>
    <col min="2027" max="2027" width="4.5703125" style="4" customWidth="1"/>
    <col min="2028" max="2028" width="46.5703125" style="4" customWidth="1"/>
    <col min="2029" max="2029" width="10.5703125" style="4" customWidth="1"/>
    <col min="2030" max="2030" width="8" style="4" customWidth="1"/>
    <col min="2031" max="2031" width="10.5703125" style="4" customWidth="1"/>
    <col min="2032" max="2038" width="8" style="4" customWidth="1"/>
    <col min="2039" max="2039" width="10" style="4" customWidth="1"/>
    <col min="2040" max="2041" width="8" style="4" customWidth="1"/>
    <col min="2042" max="2282" width="11.42578125" style="4"/>
    <col min="2283" max="2283" width="4.5703125" style="4" customWidth="1"/>
    <col min="2284" max="2284" width="46.5703125" style="4" customWidth="1"/>
    <col min="2285" max="2285" width="10.5703125" style="4" customWidth="1"/>
    <col min="2286" max="2286" width="8" style="4" customWidth="1"/>
    <col min="2287" max="2287" width="10.5703125" style="4" customWidth="1"/>
    <col min="2288" max="2294" width="8" style="4" customWidth="1"/>
    <col min="2295" max="2295" width="10" style="4" customWidth="1"/>
    <col min="2296" max="2297" width="8" style="4" customWidth="1"/>
    <col min="2298" max="2538" width="11.42578125" style="4"/>
    <col min="2539" max="2539" width="4.5703125" style="4" customWidth="1"/>
    <col min="2540" max="2540" width="46.5703125" style="4" customWidth="1"/>
    <col min="2541" max="2541" width="10.5703125" style="4" customWidth="1"/>
    <col min="2542" max="2542" width="8" style="4" customWidth="1"/>
    <col min="2543" max="2543" width="10.5703125" style="4" customWidth="1"/>
    <col min="2544" max="2550" width="8" style="4" customWidth="1"/>
    <col min="2551" max="2551" width="10" style="4" customWidth="1"/>
    <col min="2552" max="2553" width="8" style="4" customWidth="1"/>
    <col min="2554" max="2794" width="11.42578125" style="4"/>
    <col min="2795" max="2795" width="4.5703125" style="4" customWidth="1"/>
    <col min="2796" max="2796" width="46.5703125" style="4" customWidth="1"/>
    <col min="2797" max="2797" width="10.5703125" style="4" customWidth="1"/>
    <col min="2798" max="2798" width="8" style="4" customWidth="1"/>
    <col min="2799" max="2799" width="10.5703125" style="4" customWidth="1"/>
    <col min="2800" max="2806" width="8" style="4" customWidth="1"/>
    <col min="2807" max="2807" width="10" style="4" customWidth="1"/>
    <col min="2808" max="2809" width="8" style="4" customWidth="1"/>
    <col min="2810" max="3050" width="11.42578125" style="4"/>
    <col min="3051" max="3051" width="4.5703125" style="4" customWidth="1"/>
    <col min="3052" max="3052" width="46.5703125" style="4" customWidth="1"/>
    <col min="3053" max="3053" width="10.5703125" style="4" customWidth="1"/>
    <col min="3054" max="3054" width="8" style="4" customWidth="1"/>
    <col min="3055" max="3055" width="10.5703125" style="4" customWidth="1"/>
    <col min="3056" max="3062" width="8" style="4" customWidth="1"/>
    <col min="3063" max="3063" width="10" style="4" customWidth="1"/>
    <col min="3064" max="3065" width="8" style="4" customWidth="1"/>
    <col min="3066" max="3306" width="11.42578125" style="4"/>
    <col min="3307" max="3307" width="4.5703125" style="4" customWidth="1"/>
    <col min="3308" max="3308" width="46.5703125" style="4" customWidth="1"/>
    <col min="3309" max="3309" width="10.5703125" style="4" customWidth="1"/>
    <col min="3310" max="3310" width="8" style="4" customWidth="1"/>
    <col min="3311" max="3311" width="10.5703125" style="4" customWidth="1"/>
    <col min="3312" max="3318" width="8" style="4" customWidth="1"/>
    <col min="3319" max="3319" width="10" style="4" customWidth="1"/>
    <col min="3320" max="3321" width="8" style="4" customWidth="1"/>
    <col min="3322" max="3562" width="11.42578125" style="4"/>
    <col min="3563" max="3563" width="4.5703125" style="4" customWidth="1"/>
    <col min="3564" max="3564" width="46.5703125" style="4" customWidth="1"/>
    <col min="3565" max="3565" width="10.5703125" style="4" customWidth="1"/>
    <col min="3566" max="3566" width="8" style="4" customWidth="1"/>
    <col min="3567" max="3567" width="10.5703125" style="4" customWidth="1"/>
    <col min="3568" max="3574" width="8" style="4" customWidth="1"/>
    <col min="3575" max="3575" width="10" style="4" customWidth="1"/>
    <col min="3576" max="3577" width="8" style="4" customWidth="1"/>
    <col min="3578" max="3818" width="11.42578125" style="4"/>
    <col min="3819" max="3819" width="4.5703125" style="4" customWidth="1"/>
    <col min="3820" max="3820" width="46.5703125" style="4" customWidth="1"/>
    <col min="3821" max="3821" width="10.5703125" style="4" customWidth="1"/>
    <col min="3822" max="3822" width="8" style="4" customWidth="1"/>
    <col min="3823" max="3823" width="10.5703125" style="4" customWidth="1"/>
    <col min="3824" max="3830" width="8" style="4" customWidth="1"/>
    <col min="3831" max="3831" width="10" style="4" customWidth="1"/>
    <col min="3832" max="3833" width="8" style="4" customWidth="1"/>
    <col min="3834" max="4074" width="11.42578125" style="4"/>
    <col min="4075" max="4075" width="4.5703125" style="4" customWidth="1"/>
    <col min="4076" max="4076" width="46.5703125" style="4" customWidth="1"/>
    <col min="4077" max="4077" width="10.5703125" style="4" customWidth="1"/>
    <col min="4078" max="4078" width="8" style="4" customWidth="1"/>
    <col min="4079" max="4079" width="10.5703125" style="4" customWidth="1"/>
    <col min="4080" max="4086" width="8" style="4" customWidth="1"/>
    <col min="4087" max="4087" width="10" style="4" customWidth="1"/>
    <col min="4088" max="4089" width="8" style="4" customWidth="1"/>
    <col min="4090" max="4330" width="11.42578125" style="4"/>
    <col min="4331" max="4331" width="4.5703125" style="4" customWidth="1"/>
    <col min="4332" max="4332" width="46.5703125" style="4" customWidth="1"/>
    <col min="4333" max="4333" width="10.5703125" style="4" customWidth="1"/>
    <col min="4334" max="4334" width="8" style="4" customWidth="1"/>
    <col min="4335" max="4335" width="10.5703125" style="4" customWidth="1"/>
    <col min="4336" max="4342" width="8" style="4" customWidth="1"/>
    <col min="4343" max="4343" width="10" style="4" customWidth="1"/>
    <col min="4344" max="4345" width="8" style="4" customWidth="1"/>
    <col min="4346" max="4586" width="11.42578125" style="4"/>
    <col min="4587" max="4587" width="4.5703125" style="4" customWidth="1"/>
    <col min="4588" max="4588" width="46.5703125" style="4" customWidth="1"/>
    <col min="4589" max="4589" width="10.5703125" style="4" customWidth="1"/>
    <col min="4590" max="4590" width="8" style="4" customWidth="1"/>
    <col min="4591" max="4591" width="10.5703125" style="4" customWidth="1"/>
    <col min="4592" max="4598" width="8" style="4" customWidth="1"/>
    <col min="4599" max="4599" width="10" style="4" customWidth="1"/>
    <col min="4600" max="4601" width="8" style="4" customWidth="1"/>
    <col min="4602" max="4842" width="11.42578125" style="4"/>
    <col min="4843" max="4843" width="4.5703125" style="4" customWidth="1"/>
    <col min="4844" max="4844" width="46.5703125" style="4" customWidth="1"/>
    <col min="4845" max="4845" width="10.5703125" style="4" customWidth="1"/>
    <col min="4846" max="4846" width="8" style="4" customWidth="1"/>
    <col min="4847" max="4847" width="10.5703125" style="4" customWidth="1"/>
    <col min="4848" max="4854" width="8" style="4" customWidth="1"/>
    <col min="4855" max="4855" width="10" style="4" customWidth="1"/>
    <col min="4856" max="4857" width="8" style="4" customWidth="1"/>
    <col min="4858" max="5098" width="11.42578125" style="4"/>
    <col min="5099" max="5099" width="4.5703125" style="4" customWidth="1"/>
    <col min="5100" max="5100" width="46.5703125" style="4" customWidth="1"/>
    <col min="5101" max="5101" width="10.5703125" style="4" customWidth="1"/>
    <col min="5102" max="5102" width="8" style="4" customWidth="1"/>
    <col min="5103" max="5103" width="10.5703125" style="4" customWidth="1"/>
    <col min="5104" max="5110" width="8" style="4" customWidth="1"/>
    <col min="5111" max="5111" width="10" style="4" customWidth="1"/>
    <col min="5112" max="5113" width="8" style="4" customWidth="1"/>
    <col min="5114" max="5354" width="11.42578125" style="4"/>
    <col min="5355" max="5355" width="4.5703125" style="4" customWidth="1"/>
    <col min="5356" max="5356" width="46.5703125" style="4" customWidth="1"/>
    <col min="5357" max="5357" width="10.5703125" style="4" customWidth="1"/>
    <col min="5358" max="5358" width="8" style="4" customWidth="1"/>
    <col min="5359" max="5359" width="10.5703125" style="4" customWidth="1"/>
    <col min="5360" max="5366" width="8" style="4" customWidth="1"/>
    <col min="5367" max="5367" width="10" style="4" customWidth="1"/>
    <col min="5368" max="5369" width="8" style="4" customWidth="1"/>
    <col min="5370" max="5610" width="11.42578125" style="4"/>
    <col min="5611" max="5611" width="4.5703125" style="4" customWidth="1"/>
    <col min="5612" max="5612" width="46.5703125" style="4" customWidth="1"/>
    <col min="5613" max="5613" width="10.5703125" style="4" customWidth="1"/>
    <col min="5614" max="5614" width="8" style="4" customWidth="1"/>
    <col min="5615" max="5615" width="10.5703125" style="4" customWidth="1"/>
    <col min="5616" max="5622" width="8" style="4" customWidth="1"/>
    <col min="5623" max="5623" width="10" style="4" customWidth="1"/>
    <col min="5624" max="5625" width="8" style="4" customWidth="1"/>
    <col min="5626" max="5866" width="11.42578125" style="4"/>
    <col min="5867" max="5867" width="4.5703125" style="4" customWidth="1"/>
    <col min="5868" max="5868" width="46.5703125" style="4" customWidth="1"/>
    <col min="5869" max="5869" width="10.5703125" style="4" customWidth="1"/>
    <col min="5870" max="5870" width="8" style="4" customWidth="1"/>
    <col min="5871" max="5871" width="10.5703125" style="4" customWidth="1"/>
    <col min="5872" max="5878" width="8" style="4" customWidth="1"/>
    <col min="5879" max="5879" width="10" style="4" customWidth="1"/>
    <col min="5880" max="5881" width="8" style="4" customWidth="1"/>
    <col min="5882" max="6122" width="11.42578125" style="4"/>
    <col min="6123" max="6123" width="4.5703125" style="4" customWidth="1"/>
    <col min="6124" max="6124" width="46.5703125" style="4" customWidth="1"/>
    <col min="6125" max="6125" width="10.5703125" style="4" customWidth="1"/>
    <col min="6126" max="6126" width="8" style="4" customWidth="1"/>
    <col min="6127" max="6127" width="10.5703125" style="4" customWidth="1"/>
    <col min="6128" max="6134" width="8" style="4" customWidth="1"/>
    <col min="6135" max="6135" width="10" style="4" customWidth="1"/>
    <col min="6136" max="6137" width="8" style="4" customWidth="1"/>
    <col min="6138" max="6378" width="11.42578125" style="4"/>
    <col min="6379" max="6379" width="4.5703125" style="4" customWidth="1"/>
    <col min="6380" max="6380" width="46.5703125" style="4" customWidth="1"/>
    <col min="6381" max="6381" width="10.5703125" style="4" customWidth="1"/>
    <col min="6382" max="6382" width="8" style="4" customWidth="1"/>
    <col min="6383" max="6383" width="10.5703125" style="4" customWidth="1"/>
    <col min="6384" max="6390" width="8" style="4" customWidth="1"/>
    <col min="6391" max="6391" width="10" style="4" customWidth="1"/>
    <col min="6392" max="6393" width="8" style="4" customWidth="1"/>
    <col min="6394" max="6634" width="11.42578125" style="4"/>
    <col min="6635" max="6635" width="4.5703125" style="4" customWidth="1"/>
    <col min="6636" max="6636" width="46.5703125" style="4" customWidth="1"/>
    <col min="6637" max="6637" width="10.5703125" style="4" customWidth="1"/>
    <col min="6638" max="6638" width="8" style="4" customWidth="1"/>
    <col min="6639" max="6639" width="10.5703125" style="4" customWidth="1"/>
    <col min="6640" max="6646" width="8" style="4" customWidth="1"/>
    <col min="6647" max="6647" width="10" style="4" customWidth="1"/>
    <col min="6648" max="6649" width="8" style="4" customWidth="1"/>
    <col min="6650" max="6890" width="11.42578125" style="4"/>
    <col min="6891" max="6891" width="4.5703125" style="4" customWidth="1"/>
    <col min="6892" max="6892" width="46.5703125" style="4" customWidth="1"/>
    <col min="6893" max="6893" width="10.5703125" style="4" customWidth="1"/>
    <col min="6894" max="6894" width="8" style="4" customWidth="1"/>
    <col min="6895" max="6895" width="10.5703125" style="4" customWidth="1"/>
    <col min="6896" max="6902" width="8" style="4" customWidth="1"/>
    <col min="6903" max="6903" width="10" style="4" customWidth="1"/>
    <col min="6904" max="6905" width="8" style="4" customWidth="1"/>
    <col min="6906" max="7146" width="11.42578125" style="4"/>
    <col min="7147" max="7147" width="4.5703125" style="4" customWidth="1"/>
    <col min="7148" max="7148" width="46.5703125" style="4" customWidth="1"/>
    <col min="7149" max="7149" width="10.5703125" style="4" customWidth="1"/>
    <col min="7150" max="7150" width="8" style="4" customWidth="1"/>
    <col min="7151" max="7151" width="10.5703125" style="4" customWidth="1"/>
    <col min="7152" max="7158" width="8" style="4" customWidth="1"/>
    <col min="7159" max="7159" width="10" style="4" customWidth="1"/>
    <col min="7160" max="7161" width="8" style="4" customWidth="1"/>
    <col min="7162" max="7402" width="11.42578125" style="4"/>
    <col min="7403" max="7403" width="4.5703125" style="4" customWidth="1"/>
    <col min="7404" max="7404" width="46.5703125" style="4" customWidth="1"/>
    <col min="7405" max="7405" width="10.5703125" style="4" customWidth="1"/>
    <col min="7406" max="7406" width="8" style="4" customWidth="1"/>
    <col min="7407" max="7407" width="10.5703125" style="4" customWidth="1"/>
    <col min="7408" max="7414" width="8" style="4" customWidth="1"/>
    <col min="7415" max="7415" width="10" style="4" customWidth="1"/>
    <col min="7416" max="7417" width="8" style="4" customWidth="1"/>
    <col min="7418" max="7658" width="11.42578125" style="4"/>
    <col min="7659" max="7659" width="4.5703125" style="4" customWidth="1"/>
    <col min="7660" max="7660" width="46.5703125" style="4" customWidth="1"/>
    <col min="7661" max="7661" width="10.5703125" style="4" customWidth="1"/>
    <col min="7662" max="7662" width="8" style="4" customWidth="1"/>
    <col min="7663" max="7663" width="10.5703125" style="4" customWidth="1"/>
    <col min="7664" max="7670" width="8" style="4" customWidth="1"/>
    <col min="7671" max="7671" width="10" style="4" customWidth="1"/>
    <col min="7672" max="7673" width="8" style="4" customWidth="1"/>
    <col min="7674" max="7914" width="11.42578125" style="4"/>
    <col min="7915" max="7915" width="4.5703125" style="4" customWidth="1"/>
    <col min="7916" max="7916" width="46.5703125" style="4" customWidth="1"/>
    <col min="7917" max="7917" width="10.5703125" style="4" customWidth="1"/>
    <col min="7918" max="7918" width="8" style="4" customWidth="1"/>
    <col min="7919" max="7919" width="10.5703125" style="4" customWidth="1"/>
    <col min="7920" max="7926" width="8" style="4" customWidth="1"/>
    <col min="7927" max="7927" width="10" style="4" customWidth="1"/>
    <col min="7928" max="7929" width="8" style="4" customWidth="1"/>
    <col min="7930" max="8170" width="11.42578125" style="4"/>
    <col min="8171" max="8171" width="4.5703125" style="4" customWidth="1"/>
    <col min="8172" max="8172" width="46.5703125" style="4" customWidth="1"/>
    <col min="8173" max="8173" width="10.5703125" style="4" customWidth="1"/>
    <col min="8174" max="8174" width="8" style="4" customWidth="1"/>
    <col min="8175" max="8175" width="10.5703125" style="4" customWidth="1"/>
    <col min="8176" max="8182" width="8" style="4" customWidth="1"/>
    <col min="8183" max="8183" width="10" style="4" customWidth="1"/>
    <col min="8184" max="8185" width="8" style="4" customWidth="1"/>
    <col min="8186" max="8426" width="11.42578125" style="4"/>
    <col min="8427" max="8427" width="4.5703125" style="4" customWidth="1"/>
    <col min="8428" max="8428" width="46.5703125" style="4" customWidth="1"/>
    <col min="8429" max="8429" width="10.5703125" style="4" customWidth="1"/>
    <col min="8430" max="8430" width="8" style="4" customWidth="1"/>
    <col min="8431" max="8431" width="10.5703125" style="4" customWidth="1"/>
    <col min="8432" max="8438" width="8" style="4" customWidth="1"/>
    <col min="8439" max="8439" width="10" style="4" customWidth="1"/>
    <col min="8440" max="8441" width="8" style="4" customWidth="1"/>
    <col min="8442" max="8682" width="11.42578125" style="4"/>
    <col min="8683" max="8683" width="4.5703125" style="4" customWidth="1"/>
    <col min="8684" max="8684" width="46.5703125" style="4" customWidth="1"/>
    <col min="8685" max="8685" width="10.5703125" style="4" customWidth="1"/>
    <col min="8686" max="8686" width="8" style="4" customWidth="1"/>
    <col min="8687" max="8687" width="10.5703125" style="4" customWidth="1"/>
    <col min="8688" max="8694" width="8" style="4" customWidth="1"/>
    <col min="8695" max="8695" width="10" style="4" customWidth="1"/>
    <col min="8696" max="8697" width="8" style="4" customWidth="1"/>
    <col min="8698" max="8938" width="11.42578125" style="4"/>
    <col min="8939" max="8939" width="4.5703125" style="4" customWidth="1"/>
    <col min="8940" max="8940" width="46.5703125" style="4" customWidth="1"/>
    <col min="8941" max="8941" width="10.5703125" style="4" customWidth="1"/>
    <col min="8942" max="8942" width="8" style="4" customWidth="1"/>
    <col min="8943" max="8943" width="10.5703125" style="4" customWidth="1"/>
    <col min="8944" max="8950" width="8" style="4" customWidth="1"/>
    <col min="8951" max="8951" width="10" style="4" customWidth="1"/>
    <col min="8952" max="8953" width="8" style="4" customWidth="1"/>
    <col min="8954" max="9194" width="11.42578125" style="4"/>
    <col min="9195" max="9195" width="4.5703125" style="4" customWidth="1"/>
    <col min="9196" max="9196" width="46.5703125" style="4" customWidth="1"/>
    <col min="9197" max="9197" width="10.5703125" style="4" customWidth="1"/>
    <col min="9198" max="9198" width="8" style="4" customWidth="1"/>
    <col min="9199" max="9199" width="10.5703125" style="4" customWidth="1"/>
    <col min="9200" max="9206" width="8" style="4" customWidth="1"/>
    <col min="9207" max="9207" width="10" style="4" customWidth="1"/>
    <col min="9208" max="9209" width="8" style="4" customWidth="1"/>
    <col min="9210" max="9450" width="11.42578125" style="4"/>
    <col min="9451" max="9451" width="4.5703125" style="4" customWidth="1"/>
    <col min="9452" max="9452" width="46.5703125" style="4" customWidth="1"/>
    <col min="9453" max="9453" width="10.5703125" style="4" customWidth="1"/>
    <col min="9454" max="9454" width="8" style="4" customWidth="1"/>
    <col min="9455" max="9455" width="10.5703125" style="4" customWidth="1"/>
    <col min="9456" max="9462" width="8" style="4" customWidth="1"/>
    <col min="9463" max="9463" width="10" style="4" customWidth="1"/>
    <col min="9464" max="9465" width="8" style="4" customWidth="1"/>
    <col min="9466" max="9706" width="11.42578125" style="4"/>
    <col min="9707" max="9707" width="4.5703125" style="4" customWidth="1"/>
    <col min="9708" max="9708" width="46.5703125" style="4" customWidth="1"/>
    <col min="9709" max="9709" width="10.5703125" style="4" customWidth="1"/>
    <col min="9710" max="9710" width="8" style="4" customWidth="1"/>
    <col min="9711" max="9711" width="10.5703125" style="4" customWidth="1"/>
    <col min="9712" max="9718" width="8" style="4" customWidth="1"/>
    <col min="9719" max="9719" width="10" style="4" customWidth="1"/>
    <col min="9720" max="9721" width="8" style="4" customWidth="1"/>
    <col min="9722" max="9962" width="11.42578125" style="4"/>
    <col min="9963" max="9963" width="4.5703125" style="4" customWidth="1"/>
    <col min="9964" max="9964" width="46.5703125" style="4" customWidth="1"/>
    <col min="9965" max="9965" width="10.5703125" style="4" customWidth="1"/>
    <col min="9966" max="9966" width="8" style="4" customWidth="1"/>
    <col min="9967" max="9967" width="10.5703125" style="4" customWidth="1"/>
    <col min="9968" max="9974" width="8" style="4" customWidth="1"/>
    <col min="9975" max="9975" width="10" style="4" customWidth="1"/>
    <col min="9976" max="9977" width="8" style="4" customWidth="1"/>
    <col min="9978" max="10218" width="11.42578125" style="4"/>
    <col min="10219" max="10219" width="4.5703125" style="4" customWidth="1"/>
    <col min="10220" max="10220" width="46.5703125" style="4" customWidth="1"/>
    <col min="10221" max="10221" width="10.5703125" style="4" customWidth="1"/>
    <col min="10222" max="10222" width="8" style="4" customWidth="1"/>
    <col min="10223" max="10223" width="10.5703125" style="4" customWidth="1"/>
    <col min="10224" max="10230" width="8" style="4" customWidth="1"/>
    <col min="10231" max="10231" width="10" style="4" customWidth="1"/>
    <col min="10232" max="10233" width="8" style="4" customWidth="1"/>
    <col min="10234" max="10474" width="11.42578125" style="4"/>
    <col min="10475" max="10475" width="4.5703125" style="4" customWidth="1"/>
    <col min="10476" max="10476" width="46.5703125" style="4" customWidth="1"/>
    <col min="10477" max="10477" width="10.5703125" style="4" customWidth="1"/>
    <col min="10478" max="10478" width="8" style="4" customWidth="1"/>
    <col min="10479" max="10479" width="10.5703125" style="4" customWidth="1"/>
    <col min="10480" max="10486" width="8" style="4" customWidth="1"/>
    <col min="10487" max="10487" width="10" style="4" customWidth="1"/>
    <col min="10488" max="10489" width="8" style="4" customWidth="1"/>
    <col min="10490" max="10730" width="11.42578125" style="4"/>
    <col min="10731" max="10731" width="4.5703125" style="4" customWidth="1"/>
    <col min="10732" max="10732" width="46.5703125" style="4" customWidth="1"/>
    <col min="10733" max="10733" width="10.5703125" style="4" customWidth="1"/>
    <col min="10734" max="10734" width="8" style="4" customWidth="1"/>
    <col min="10735" max="10735" width="10.5703125" style="4" customWidth="1"/>
    <col min="10736" max="10742" width="8" style="4" customWidth="1"/>
    <col min="10743" max="10743" width="10" style="4" customWidth="1"/>
    <col min="10744" max="10745" width="8" style="4" customWidth="1"/>
    <col min="10746" max="10986" width="11.42578125" style="4"/>
    <col min="10987" max="10987" width="4.5703125" style="4" customWidth="1"/>
    <col min="10988" max="10988" width="46.5703125" style="4" customWidth="1"/>
    <col min="10989" max="10989" width="10.5703125" style="4" customWidth="1"/>
    <col min="10990" max="10990" width="8" style="4" customWidth="1"/>
    <col min="10991" max="10991" width="10.5703125" style="4" customWidth="1"/>
    <col min="10992" max="10998" width="8" style="4" customWidth="1"/>
    <col min="10999" max="10999" width="10" style="4" customWidth="1"/>
    <col min="11000" max="11001" width="8" style="4" customWidth="1"/>
    <col min="11002" max="11242" width="11.42578125" style="4"/>
    <col min="11243" max="11243" width="4.5703125" style="4" customWidth="1"/>
    <col min="11244" max="11244" width="46.5703125" style="4" customWidth="1"/>
    <col min="11245" max="11245" width="10.5703125" style="4" customWidth="1"/>
    <col min="11246" max="11246" width="8" style="4" customWidth="1"/>
    <col min="11247" max="11247" width="10.5703125" style="4" customWidth="1"/>
    <col min="11248" max="11254" width="8" style="4" customWidth="1"/>
    <col min="11255" max="11255" width="10" style="4" customWidth="1"/>
    <col min="11256" max="11257" width="8" style="4" customWidth="1"/>
    <col min="11258" max="11498" width="11.42578125" style="4"/>
    <col min="11499" max="11499" width="4.5703125" style="4" customWidth="1"/>
    <col min="11500" max="11500" width="46.5703125" style="4" customWidth="1"/>
    <col min="11501" max="11501" width="10.5703125" style="4" customWidth="1"/>
    <col min="11502" max="11502" width="8" style="4" customWidth="1"/>
    <col min="11503" max="11503" width="10.5703125" style="4" customWidth="1"/>
    <col min="11504" max="11510" width="8" style="4" customWidth="1"/>
    <col min="11511" max="11511" width="10" style="4" customWidth="1"/>
    <col min="11512" max="11513" width="8" style="4" customWidth="1"/>
    <col min="11514" max="11754" width="11.42578125" style="4"/>
    <col min="11755" max="11755" width="4.5703125" style="4" customWidth="1"/>
    <col min="11756" max="11756" width="46.5703125" style="4" customWidth="1"/>
    <col min="11757" max="11757" width="10.5703125" style="4" customWidth="1"/>
    <col min="11758" max="11758" width="8" style="4" customWidth="1"/>
    <col min="11759" max="11759" width="10.5703125" style="4" customWidth="1"/>
    <col min="11760" max="11766" width="8" style="4" customWidth="1"/>
    <col min="11767" max="11767" width="10" style="4" customWidth="1"/>
    <col min="11768" max="11769" width="8" style="4" customWidth="1"/>
    <col min="11770" max="12010" width="11.42578125" style="4"/>
    <col min="12011" max="12011" width="4.5703125" style="4" customWidth="1"/>
    <col min="12012" max="12012" width="46.5703125" style="4" customWidth="1"/>
    <col min="12013" max="12013" width="10.5703125" style="4" customWidth="1"/>
    <col min="12014" max="12014" width="8" style="4" customWidth="1"/>
    <col min="12015" max="12015" width="10.5703125" style="4" customWidth="1"/>
    <col min="12016" max="12022" width="8" style="4" customWidth="1"/>
    <col min="12023" max="12023" width="10" style="4" customWidth="1"/>
    <col min="12024" max="12025" width="8" style="4" customWidth="1"/>
    <col min="12026" max="12266" width="11.42578125" style="4"/>
    <col min="12267" max="12267" width="4.5703125" style="4" customWidth="1"/>
    <col min="12268" max="12268" width="46.5703125" style="4" customWidth="1"/>
    <col min="12269" max="12269" width="10.5703125" style="4" customWidth="1"/>
    <col min="12270" max="12270" width="8" style="4" customWidth="1"/>
    <col min="12271" max="12271" width="10.5703125" style="4" customWidth="1"/>
    <col min="12272" max="12278" width="8" style="4" customWidth="1"/>
    <col min="12279" max="12279" width="10" style="4" customWidth="1"/>
    <col min="12280" max="12281" width="8" style="4" customWidth="1"/>
    <col min="12282" max="12522" width="11.42578125" style="4"/>
    <col min="12523" max="12523" width="4.5703125" style="4" customWidth="1"/>
    <col min="12524" max="12524" width="46.5703125" style="4" customWidth="1"/>
    <col min="12525" max="12525" width="10.5703125" style="4" customWidth="1"/>
    <col min="12526" max="12526" width="8" style="4" customWidth="1"/>
    <col min="12527" max="12527" width="10.5703125" style="4" customWidth="1"/>
    <col min="12528" max="12534" width="8" style="4" customWidth="1"/>
    <col min="12535" max="12535" width="10" style="4" customWidth="1"/>
    <col min="12536" max="12537" width="8" style="4" customWidth="1"/>
    <col min="12538" max="12778" width="11.42578125" style="4"/>
    <col min="12779" max="12779" width="4.5703125" style="4" customWidth="1"/>
    <col min="12780" max="12780" width="46.5703125" style="4" customWidth="1"/>
    <col min="12781" max="12781" width="10.5703125" style="4" customWidth="1"/>
    <col min="12782" max="12782" width="8" style="4" customWidth="1"/>
    <col min="12783" max="12783" width="10.5703125" style="4" customWidth="1"/>
    <col min="12784" max="12790" width="8" style="4" customWidth="1"/>
    <col min="12791" max="12791" width="10" style="4" customWidth="1"/>
    <col min="12792" max="12793" width="8" style="4" customWidth="1"/>
    <col min="12794" max="13034" width="11.42578125" style="4"/>
    <col min="13035" max="13035" width="4.5703125" style="4" customWidth="1"/>
    <col min="13036" max="13036" width="46.5703125" style="4" customWidth="1"/>
    <col min="13037" max="13037" width="10.5703125" style="4" customWidth="1"/>
    <col min="13038" max="13038" width="8" style="4" customWidth="1"/>
    <col min="13039" max="13039" width="10.5703125" style="4" customWidth="1"/>
    <col min="13040" max="13046" width="8" style="4" customWidth="1"/>
    <col min="13047" max="13047" width="10" style="4" customWidth="1"/>
    <col min="13048" max="13049" width="8" style="4" customWidth="1"/>
    <col min="13050" max="13290" width="11.42578125" style="4"/>
    <col min="13291" max="13291" width="4.5703125" style="4" customWidth="1"/>
    <col min="13292" max="13292" width="46.5703125" style="4" customWidth="1"/>
    <col min="13293" max="13293" width="10.5703125" style="4" customWidth="1"/>
    <col min="13294" max="13294" width="8" style="4" customWidth="1"/>
    <col min="13295" max="13295" width="10.5703125" style="4" customWidth="1"/>
    <col min="13296" max="13302" width="8" style="4" customWidth="1"/>
    <col min="13303" max="13303" width="10" style="4" customWidth="1"/>
    <col min="13304" max="13305" width="8" style="4" customWidth="1"/>
    <col min="13306" max="13546" width="11.42578125" style="4"/>
    <col min="13547" max="13547" width="4.5703125" style="4" customWidth="1"/>
    <col min="13548" max="13548" width="46.5703125" style="4" customWidth="1"/>
    <col min="13549" max="13549" width="10.5703125" style="4" customWidth="1"/>
    <col min="13550" max="13550" width="8" style="4" customWidth="1"/>
    <col min="13551" max="13551" width="10.5703125" style="4" customWidth="1"/>
    <col min="13552" max="13558" width="8" style="4" customWidth="1"/>
    <col min="13559" max="13559" width="10" style="4" customWidth="1"/>
    <col min="13560" max="13561" width="8" style="4" customWidth="1"/>
    <col min="13562" max="13802" width="11.42578125" style="4"/>
    <col min="13803" max="13803" width="4.5703125" style="4" customWidth="1"/>
    <col min="13804" max="13804" width="46.5703125" style="4" customWidth="1"/>
    <col min="13805" max="13805" width="10.5703125" style="4" customWidth="1"/>
    <col min="13806" max="13806" width="8" style="4" customWidth="1"/>
    <col min="13807" max="13807" width="10.5703125" style="4" customWidth="1"/>
    <col min="13808" max="13814" width="8" style="4" customWidth="1"/>
    <col min="13815" max="13815" width="10" style="4" customWidth="1"/>
    <col min="13816" max="13817" width="8" style="4" customWidth="1"/>
    <col min="13818" max="14058" width="11.42578125" style="4"/>
    <col min="14059" max="14059" width="4.5703125" style="4" customWidth="1"/>
    <col min="14060" max="14060" width="46.5703125" style="4" customWidth="1"/>
    <col min="14061" max="14061" width="10.5703125" style="4" customWidth="1"/>
    <col min="14062" max="14062" width="8" style="4" customWidth="1"/>
    <col min="14063" max="14063" width="10.5703125" style="4" customWidth="1"/>
    <col min="14064" max="14070" width="8" style="4" customWidth="1"/>
    <col min="14071" max="14071" width="10" style="4" customWidth="1"/>
    <col min="14072" max="14073" width="8" style="4" customWidth="1"/>
    <col min="14074" max="14314" width="11.42578125" style="4"/>
    <col min="14315" max="14315" width="4.5703125" style="4" customWidth="1"/>
    <col min="14316" max="14316" width="46.5703125" style="4" customWidth="1"/>
    <col min="14317" max="14317" width="10.5703125" style="4" customWidth="1"/>
    <col min="14318" max="14318" width="8" style="4" customWidth="1"/>
    <col min="14319" max="14319" width="10.5703125" style="4" customWidth="1"/>
    <col min="14320" max="14326" width="8" style="4" customWidth="1"/>
    <col min="14327" max="14327" width="10" style="4" customWidth="1"/>
    <col min="14328" max="14329" width="8" style="4" customWidth="1"/>
    <col min="14330" max="14570" width="11.42578125" style="4"/>
    <col min="14571" max="14571" width="4.5703125" style="4" customWidth="1"/>
    <col min="14572" max="14572" width="46.5703125" style="4" customWidth="1"/>
    <col min="14573" max="14573" width="10.5703125" style="4" customWidth="1"/>
    <col min="14574" max="14574" width="8" style="4" customWidth="1"/>
    <col min="14575" max="14575" width="10.5703125" style="4" customWidth="1"/>
    <col min="14576" max="14582" width="8" style="4" customWidth="1"/>
    <col min="14583" max="14583" width="10" style="4" customWidth="1"/>
    <col min="14584" max="14585" width="8" style="4" customWidth="1"/>
    <col min="14586" max="14826" width="11.42578125" style="4"/>
    <col min="14827" max="14827" width="4.5703125" style="4" customWidth="1"/>
    <col min="14828" max="14828" width="46.5703125" style="4" customWidth="1"/>
    <col min="14829" max="14829" width="10.5703125" style="4" customWidth="1"/>
    <col min="14830" max="14830" width="8" style="4" customWidth="1"/>
    <col min="14831" max="14831" width="10.5703125" style="4" customWidth="1"/>
    <col min="14832" max="14838" width="8" style="4" customWidth="1"/>
    <col min="14839" max="14839" width="10" style="4" customWidth="1"/>
    <col min="14840" max="14841" width="8" style="4" customWidth="1"/>
    <col min="14842" max="15082" width="11.42578125" style="4"/>
    <col min="15083" max="15083" width="4.5703125" style="4" customWidth="1"/>
    <col min="15084" max="15084" width="46.5703125" style="4" customWidth="1"/>
    <col min="15085" max="15085" width="10.5703125" style="4" customWidth="1"/>
    <col min="15086" max="15086" width="8" style="4" customWidth="1"/>
    <col min="15087" max="15087" width="10.5703125" style="4" customWidth="1"/>
    <col min="15088" max="15094" width="8" style="4" customWidth="1"/>
    <col min="15095" max="15095" width="10" style="4" customWidth="1"/>
    <col min="15096" max="15097" width="8" style="4" customWidth="1"/>
    <col min="15098" max="15338" width="11.42578125" style="4"/>
    <col min="15339" max="15339" width="4.5703125" style="4" customWidth="1"/>
    <col min="15340" max="15340" width="46.5703125" style="4" customWidth="1"/>
    <col min="15341" max="15341" width="10.5703125" style="4" customWidth="1"/>
    <col min="15342" max="15342" width="8" style="4" customWidth="1"/>
    <col min="15343" max="15343" width="10.5703125" style="4" customWidth="1"/>
    <col min="15344" max="15350" width="8" style="4" customWidth="1"/>
    <col min="15351" max="15351" width="10" style="4" customWidth="1"/>
    <col min="15352" max="15353" width="8" style="4" customWidth="1"/>
    <col min="15354" max="15594" width="11.42578125" style="4"/>
    <col min="15595" max="15595" width="4.5703125" style="4" customWidth="1"/>
    <col min="15596" max="15596" width="46.5703125" style="4" customWidth="1"/>
    <col min="15597" max="15597" width="10.5703125" style="4" customWidth="1"/>
    <col min="15598" max="15598" width="8" style="4" customWidth="1"/>
    <col min="15599" max="15599" width="10.5703125" style="4" customWidth="1"/>
    <col min="15600" max="15606" width="8" style="4" customWidth="1"/>
    <col min="15607" max="15607" width="10" style="4" customWidth="1"/>
    <col min="15608" max="15609" width="8" style="4" customWidth="1"/>
    <col min="15610" max="15850" width="11.42578125" style="4"/>
    <col min="15851" max="15851" width="4.5703125" style="4" customWidth="1"/>
    <col min="15852" max="15852" width="46.5703125" style="4" customWidth="1"/>
    <col min="15853" max="15853" width="10.5703125" style="4" customWidth="1"/>
    <col min="15854" max="15854" width="8" style="4" customWidth="1"/>
    <col min="15855" max="15855" width="10.5703125" style="4" customWidth="1"/>
    <col min="15856" max="15862" width="8" style="4" customWidth="1"/>
    <col min="15863" max="15863" width="10" style="4" customWidth="1"/>
    <col min="15864" max="15865" width="8" style="4" customWidth="1"/>
    <col min="15866" max="16106" width="11.42578125" style="4"/>
    <col min="16107" max="16107" width="4.5703125" style="4" customWidth="1"/>
    <col min="16108" max="16108" width="46.5703125" style="4" customWidth="1"/>
    <col min="16109" max="16109" width="10.5703125" style="4" customWidth="1"/>
    <col min="16110" max="16110" width="8" style="4" customWidth="1"/>
    <col min="16111" max="16111" width="10.5703125" style="4" customWidth="1"/>
    <col min="16112" max="16118" width="8" style="4" customWidth="1"/>
    <col min="16119" max="16119" width="10" style="4" customWidth="1"/>
    <col min="16120" max="16121" width="8" style="4" customWidth="1"/>
    <col min="16122" max="16384" width="11.42578125" style="4"/>
  </cols>
  <sheetData>
    <row r="1" spans="1:16" ht="33" customHeight="1" x14ac:dyDescent="0.25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6" ht="17.25" customHeight="1" x14ac:dyDescent="0.25">
      <c r="A2" s="131" t="s">
        <v>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6" s="1" customFormat="1" ht="14.25" customHeight="1" x14ac:dyDescent="0.25">
      <c r="A3" s="107" t="s">
        <v>30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 s="5" customFormat="1" ht="14.25" customHeight="1" x14ac:dyDescent="0.25">
      <c r="A4" s="107" t="s">
        <v>31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6" s="5" customFormat="1" ht="14.25" customHeight="1" x14ac:dyDescent="0.25">
      <c r="A5" s="107" t="s">
        <v>32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6" ht="30" customHeight="1" x14ac:dyDescent="0.25">
      <c r="A6" s="132" t="s">
        <v>33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6" s="11" customFormat="1" ht="29.25" customHeight="1" x14ac:dyDescent="0.25">
      <c r="A7" s="130" t="s">
        <v>40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1:16" s="6" customFormat="1" x14ac:dyDescent="0.25">
      <c r="A8" s="112" t="s">
        <v>72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01"/>
    </row>
    <row r="9" spans="1:16" s="59" customFormat="1" ht="13.5" customHeight="1" x14ac:dyDescent="0.2">
      <c r="A9" s="58" t="s">
        <v>2</v>
      </c>
      <c r="B9" s="73" t="s">
        <v>4</v>
      </c>
      <c r="C9" s="78" t="s">
        <v>12</v>
      </c>
      <c r="D9" s="78" t="s">
        <v>13</v>
      </c>
      <c r="E9" s="78" t="s">
        <v>14</v>
      </c>
      <c r="F9" s="78" t="s">
        <v>15</v>
      </c>
      <c r="G9" s="78" t="s">
        <v>16</v>
      </c>
      <c r="H9" s="78" t="s">
        <v>17</v>
      </c>
      <c r="I9" s="78" t="s">
        <v>18</v>
      </c>
      <c r="J9" s="78" t="s">
        <v>19</v>
      </c>
      <c r="K9" s="78" t="s">
        <v>20</v>
      </c>
      <c r="L9" s="78" t="s">
        <v>21</v>
      </c>
      <c r="M9" s="78" t="s">
        <v>22</v>
      </c>
      <c r="N9" s="78" t="s">
        <v>23</v>
      </c>
      <c r="O9" s="78" t="s">
        <v>24</v>
      </c>
    </row>
    <row r="10" spans="1:16" ht="43.5" customHeight="1" x14ac:dyDescent="0.25">
      <c r="A10" s="60">
        <v>1</v>
      </c>
      <c r="B10" s="54" t="s">
        <v>39</v>
      </c>
      <c r="C10" s="36">
        <f>'PRESUPUESTO CONSOLIDADO'!D8</f>
        <v>120000000</v>
      </c>
      <c r="D10" s="9">
        <v>0</v>
      </c>
      <c r="E10" s="103">
        <f>C10</f>
        <v>120000000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6" ht="15.75" customHeight="1" x14ac:dyDescent="0.25">
      <c r="A11" s="126" t="s">
        <v>25</v>
      </c>
      <c r="B11" s="126"/>
      <c r="C11" s="126"/>
      <c r="D11" s="127">
        <f>SUM(C10)</f>
        <v>120000000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</row>
    <row r="12" spans="1:16" s="6" customFormat="1" ht="27.75" customHeight="1" x14ac:dyDescent="0.25">
      <c r="A12" s="104" t="s">
        <v>35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6" s="11" customFormat="1" ht="27.75" customHeight="1" x14ac:dyDescent="0.25">
      <c r="A13" s="130" t="s">
        <v>42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</row>
    <row r="14" spans="1:16" s="6" customFormat="1" x14ac:dyDescent="0.25">
      <c r="A14" s="112" t="s">
        <v>72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01"/>
    </row>
    <row r="15" spans="1:16" s="59" customFormat="1" ht="15" customHeight="1" x14ac:dyDescent="0.2">
      <c r="A15" s="58" t="s">
        <v>2</v>
      </c>
      <c r="B15" s="57" t="s">
        <v>4</v>
      </c>
      <c r="C15" s="78" t="s">
        <v>12</v>
      </c>
      <c r="D15" s="78" t="s">
        <v>13</v>
      </c>
      <c r="E15" s="78" t="s">
        <v>14</v>
      </c>
      <c r="F15" s="78" t="s">
        <v>15</v>
      </c>
      <c r="G15" s="78" t="s">
        <v>16</v>
      </c>
      <c r="H15" s="78" t="s">
        <v>17</v>
      </c>
      <c r="I15" s="78" t="s">
        <v>18</v>
      </c>
      <c r="J15" s="78" t="s">
        <v>19</v>
      </c>
      <c r="K15" s="78" t="s">
        <v>20</v>
      </c>
      <c r="L15" s="78" t="s">
        <v>21</v>
      </c>
      <c r="M15" s="78" t="s">
        <v>22</v>
      </c>
      <c r="N15" s="78" t="s">
        <v>23</v>
      </c>
      <c r="O15" s="78" t="s">
        <v>24</v>
      </c>
    </row>
    <row r="16" spans="1:16" ht="36.75" customHeight="1" x14ac:dyDescent="0.25">
      <c r="A16" s="60">
        <v>2</v>
      </c>
      <c r="B16" s="54" t="s">
        <v>41</v>
      </c>
      <c r="C16" s="36">
        <f>'PRESUPUESTO CONSOLIDADO'!D11</f>
        <v>120000000</v>
      </c>
      <c r="D16" s="9">
        <v>0</v>
      </c>
      <c r="E16" s="103">
        <f>C16</f>
        <v>120000000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1:16" ht="11.25" customHeight="1" x14ac:dyDescent="0.25">
      <c r="A17" s="126" t="s">
        <v>25</v>
      </c>
      <c r="B17" s="126"/>
      <c r="C17" s="126"/>
      <c r="D17" s="127">
        <f>SUM(C16)</f>
        <v>120000000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9"/>
    </row>
    <row r="18" spans="1:16" s="6" customFormat="1" ht="27" customHeight="1" x14ac:dyDescent="0.25">
      <c r="A18" s="104" t="s">
        <v>36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16" s="11" customFormat="1" ht="27" customHeight="1" x14ac:dyDescent="0.25">
      <c r="A19" s="137" t="s">
        <v>43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6" s="6" customFormat="1" ht="12.75" customHeight="1" x14ac:dyDescent="0.25">
      <c r="A20" s="112" t="s">
        <v>72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01"/>
    </row>
    <row r="21" spans="1:16" s="1" customFormat="1" ht="12.75" customHeight="1" x14ac:dyDescent="0.25">
      <c r="A21" s="73" t="s">
        <v>2</v>
      </c>
      <c r="B21" s="73" t="s">
        <v>4</v>
      </c>
      <c r="C21" s="78" t="s">
        <v>12</v>
      </c>
      <c r="D21" s="78" t="s">
        <v>13</v>
      </c>
      <c r="E21" s="78" t="s">
        <v>14</v>
      </c>
      <c r="F21" s="78" t="s">
        <v>15</v>
      </c>
      <c r="G21" s="78" t="s">
        <v>16</v>
      </c>
      <c r="H21" s="78" t="s">
        <v>17</v>
      </c>
      <c r="I21" s="78" t="s">
        <v>18</v>
      </c>
      <c r="J21" s="78" t="s">
        <v>19</v>
      </c>
      <c r="K21" s="78" t="s">
        <v>20</v>
      </c>
      <c r="L21" s="78" t="s">
        <v>21</v>
      </c>
      <c r="M21" s="78" t="s">
        <v>22</v>
      </c>
      <c r="N21" s="78" t="s">
        <v>23</v>
      </c>
      <c r="O21" s="78" t="s">
        <v>24</v>
      </c>
    </row>
    <row r="22" spans="1:16" s="5" customFormat="1" ht="33.75" customHeight="1" x14ac:dyDescent="0.25">
      <c r="A22" s="27">
        <v>3</v>
      </c>
      <c r="B22" s="54" t="s">
        <v>44</v>
      </c>
      <c r="C22" s="36">
        <f>'PRESUPUESTO CONSOLIDADO'!D14</f>
        <v>120000000</v>
      </c>
      <c r="D22" s="9">
        <v>0</v>
      </c>
      <c r="E22" s="103">
        <f>C22</f>
        <v>120000000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1:16" ht="13.5" customHeight="1" x14ac:dyDescent="0.25">
      <c r="A23" s="126" t="s">
        <v>25</v>
      </c>
      <c r="B23" s="126"/>
      <c r="C23" s="126"/>
      <c r="D23" s="127">
        <f>SUM(C22)</f>
        <v>120000000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</row>
    <row r="24" spans="1:16" s="6" customFormat="1" ht="30.75" customHeight="1" x14ac:dyDescent="0.25">
      <c r="A24" s="104" t="s">
        <v>45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6" s="11" customFormat="1" ht="30.75" customHeight="1" x14ac:dyDescent="0.25">
      <c r="A25" s="111" t="s">
        <v>46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6" s="6" customFormat="1" x14ac:dyDescent="0.25">
      <c r="A26" s="112" t="s">
        <v>72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01"/>
    </row>
    <row r="27" spans="1:16" s="1" customFormat="1" ht="13.5" customHeight="1" x14ac:dyDescent="0.25">
      <c r="A27" s="73" t="s">
        <v>2</v>
      </c>
      <c r="B27" s="73" t="s">
        <v>4</v>
      </c>
      <c r="C27" s="78" t="s">
        <v>12</v>
      </c>
      <c r="D27" s="78" t="s">
        <v>13</v>
      </c>
      <c r="E27" s="78" t="s">
        <v>14</v>
      </c>
      <c r="F27" s="78" t="s">
        <v>15</v>
      </c>
      <c r="G27" s="78" t="s">
        <v>16</v>
      </c>
      <c r="H27" s="78" t="s">
        <v>17</v>
      </c>
      <c r="I27" s="78" t="s">
        <v>18</v>
      </c>
      <c r="J27" s="78" t="s">
        <v>19</v>
      </c>
      <c r="K27" s="78" t="s">
        <v>20</v>
      </c>
      <c r="L27" s="78" t="s">
        <v>21</v>
      </c>
      <c r="M27" s="78" t="s">
        <v>22</v>
      </c>
      <c r="N27" s="78" t="s">
        <v>23</v>
      </c>
      <c r="O27" s="78" t="s">
        <v>24</v>
      </c>
    </row>
    <row r="28" spans="1:16" s="5" customFormat="1" ht="34.5" customHeight="1" x14ac:dyDescent="0.25">
      <c r="A28" s="27">
        <v>4</v>
      </c>
      <c r="B28" s="54" t="s">
        <v>70</v>
      </c>
      <c r="C28" s="36">
        <f>'PRESUPUESTO CONSOLIDADO'!D17</f>
        <v>150000000</v>
      </c>
      <c r="D28" s="9">
        <v>0</v>
      </c>
      <c r="E28" s="103">
        <f>C28</f>
        <v>150000000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1:16" ht="15" customHeight="1" x14ac:dyDescent="0.25">
      <c r="A29" s="126" t="s">
        <v>25</v>
      </c>
      <c r="B29" s="126"/>
      <c r="C29" s="126"/>
      <c r="D29" s="127">
        <f>SUM(C28)</f>
        <v>150000000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9"/>
    </row>
    <row r="30" spans="1:16" s="6" customFormat="1" ht="15.75" customHeight="1" x14ac:dyDescent="0.25">
      <c r="A30" s="104" t="s">
        <v>47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6" s="11" customFormat="1" ht="15.75" customHeight="1" x14ac:dyDescent="0.25">
      <c r="A31" s="111" t="s">
        <v>48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6" s="6" customFormat="1" x14ac:dyDescent="0.25">
      <c r="A32" s="112" t="s">
        <v>72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01"/>
    </row>
    <row r="33" spans="1:16" s="1" customFormat="1" ht="13.5" customHeight="1" x14ac:dyDescent="0.25">
      <c r="A33" s="73" t="s">
        <v>2</v>
      </c>
      <c r="B33" s="73" t="s">
        <v>4</v>
      </c>
      <c r="C33" s="78" t="s">
        <v>12</v>
      </c>
      <c r="D33" s="78" t="s">
        <v>13</v>
      </c>
      <c r="E33" s="78" t="s">
        <v>14</v>
      </c>
      <c r="F33" s="78" t="s">
        <v>15</v>
      </c>
      <c r="G33" s="78" t="s">
        <v>16</v>
      </c>
      <c r="H33" s="78" t="s">
        <v>17</v>
      </c>
      <c r="I33" s="78" t="s">
        <v>18</v>
      </c>
      <c r="J33" s="78" t="s">
        <v>19</v>
      </c>
      <c r="K33" s="78" t="s">
        <v>20</v>
      </c>
      <c r="L33" s="78" t="s">
        <v>21</v>
      </c>
      <c r="M33" s="78" t="s">
        <v>22</v>
      </c>
      <c r="N33" s="78" t="s">
        <v>23</v>
      </c>
      <c r="O33" s="78" t="s">
        <v>24</v>
      </c>
    </row>
    <row r="34" spans="1:16" s="5" customFormat="1" ht="23.25" customHeight="1" x14ac:dyDescent="0.25">
      <c r="A34" s="27">
        <v>5</v>
      </c>
      <c r="B34" s="54" t="s">
        <v>53</v>
      </c>
      <c r="C34" s="36">
        <f>'PPTO DETALLADO 2016 - 2019'!L34</f>
        <v>300000000</v>
      </c>
      <c r="D34" s="9">
        <v>0</v>
      </c>
      <c r="E34" s="103">
        <f>C34</f>
        <v>300000000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1:16" s="5" customFormat="1" ht="17.25" customHeight="1" x14ac:dyDescent="0.25">
      <c r="A35" s="27">
        <v>6</v>
      </c>
      <c r="B35" s="54" t="s">
        <v>56</v>
      </c>
      <c r="C35" s="36">
        <f>'PPTO DETALLADO 2016 - 2019'!L35</f>
        <v>180000000</v>
      </c>
      <c r="D35" s="9">
        <v>0</v>
      </c>
      <c r="E35" s="103">
        <f>C35</f>
        <v>180000000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1:16" ht="11.25" customHeight="1" x14ac:dyDescent="0.25">
      <c r="A36" s="126" t="s">
        <v>25</v>
      </c>
      <c r="B36" s="126"/>
      <c r="C36" s="126"/>
      <c r="D36" s="127">
        <f>SUM(C34:C35)</f>
        <v>480000000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9"/>
    </row>
    <row r="37" spans="1:16" s="6" customFormat="1" ht="28.5" customHeight="1" x14ac:dyDescent="0.25">
      <c r="A37" s="104" t="s">
        <v>65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1:16" s="11" customFormat="1" ht="14.25" customHeight="1" x14ac:dyDescent="0.25">
      <c r="A38" s="111" t="s">
        <v>59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</row>
    <row r="39" spans="1:16" s="6" customFormat="1" x14ac:dyDescent="0.25">
      <c r="A39" s="112" t="s">
        <v>72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01"/>
    </row>
    <row r="40" spans="1:16" s="1" customFormat="1" ht="15" customHeight="1" x14ac:dyDescent="0.25">
      <c r="A40" s="73" t="s">
        <v>2</v>
      </c>
      <c r="B40" s="73" t="s">
        <v>4</v>
      </c>
      <c r="C40" s="78" t="s">
        <v>12</v>
      </c>
      <c r="D40" s="78" t="s">
        <v>13</v>
      </c>
      <c r="E40" s="78" t="s">
        <v>14</v>
      </c>
      <c r="F40" s="78" t="s">
        <v>15</v>
      </c>
      <c r="G40" s="78" t="s">
        <v>16</v>
      </c>
      <c r="H40" s="78" t="s">
        <v>17</v>
      </c>
      <c r="I40" s="78" t="s">
        <v>18</v>
      </c>
      <c r="J40" s="78" t="s">
        <v>19</v>
      </c>
      <c r="K40" s="78" t="s">
        <v>20</v>
      </c>
      <c r="L40" s="78" t="s">
        <v>21</v>
      </c>
      <c r="M40" s="78" t="s">
        <v>22</v>
      </c>
      <c r="N40" s="78" t="s">
        <v>23</v>
      </c>
      <c r="O40" s="78" t="s">
        <v>24</v>
      </c>
    </row>
    <row r="41" spans="1:16" s="5" customFormat="1" ht="21.75" customHeight="1" x14ac:dyDescent="0.25">
      <c r="A41" s="27">
        <v>7</v>
      </c>
      <c r="B41" s="54" t="s">
        <v>57</v>
      </c>
      <c r="C41" s="36">
        <f>'PRESUPUESTO CONSOLIDADO'!D23</f>
        <v>60000000</v>
      </c>
      <c r="D41" s="9">
        <v>0</v>
      </c>
      <c r="E41" s="103">
        <f>C41</f>
        <v>60000000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1:16" ht="12.75" customHeight="1" x14ac:dyDescent="0.25">
      <c r="A42" s="126" t="s">
        <v>25</v>
      </c>
      <c r="B42" s="126"/>
      <c r="C42" s="126"/>
      <c r="D42" s="127">
        <f>SUM(C41)</f>
        <v>60000000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</row>
    <row r="43" spans="1:16" s="6" customFormat="1" ht="12" customHeight="1" x14ac:dyDescent="0.25">
      <c r="A43" s="104" t="s">
        <v>60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6" s="11" customFormat="1" ht="12.75" customHeight="1" x14ac:dyDescent="0.25">
      <c r="A44" s="111" t="s">
        <v>62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6" s="6" customFormat="1" x14ac:dyDescent="0.25">
      <c r="A45" s="112" t="s">
        <v>72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01"/>
    </row>
    <row r="46" spans="1:16" s="1" customFormat="1" ht="13.5" customHeight="1" x14ac:dyDescent="0.25">
      <c r="A46" s="73" t="s">
        <v>2</v>
      </c>
      <c r="B46" s="73" t="s">
        <v>4</v>
      </c>
      <c r="C46" s="78" t="s">
        <v>12</v>
      </c>
      <c r="D46" s="78" t="s">
        <v>13</v>
      </c>
      <c r="E46" s="78" t="s">
        <v>14</v>
      </c>
      <c r="F46" s="78" t="s">
        <v>15</v>
      </c>
      <c r="G46" s="78" t="s">
        <v>16</v>
      </c>
      <c r="H46" s="78" t="s">
        <v>17</v>
      </c>
      <c r="I46" s="78" t="s">
        <v>18</v>
      </c>
      <c r="J46" s="78" t="s">
        <v>19</v>
      </c>
      <c r="K46" s="78" t="s">
        <v>20</v>
      </c>
      <c r="L46" s="78" t="s">
        <v>21</v>
      </c>
      <c r="M46" s="78" t="s">
        <v>22</v>
      </c>
      <c r="N46" s="78" t="s">
        <v>23</v>
      </c>
      <c r="O46" s="78" t="s">
        <v>24</v>
      </c>
    </row>
    <row r="47" spans="1:16" s="5" customFormat="1" ht="23.25" customHeight="1" x14ac:dyDescent="0.25">
      <c r="A47" s="27">
        <v>8</v>
      </c>
      <c r="B47" s="54" t="s">
        <v>61</v>
      </c>
      <c r="C47" s="36">
        <f>'PRESUPUESTO CONSOLIDADO'!D26</f>
        <v>320000000</v>
      </c>
      <c r="D47" s="9">
        <v>0</v>
      </c>
      <c r="E47" s="103">
        <f>C47</f>
        <v>320000000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1:16" ht="12" customHeight="1" x14ac:dyDescent="0.25">
      <c r="A48" s="126" t="s">
        <v>25</v>
      </c>
      <c r="B48" s="126"/>
      <c r="C48" s="126"/>
      <c r="D48" s="127">
        <f>SUM(C47)</f>
        <v>320000000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9"/>
    </row>
    <row r="49" spans="1:15" ht="11.25" customHeight="1" x14ac:dyDescent="0.25">
      <c r="A49" s="134" t="s">
        <v>66</v>
      </c>
      <c r="B49" s="134"/>
      <c r="C49" s="134"/>
      <c r="D49" s="135">
        <f>ROUND(SUM(D11+D17+D23+D29+D36+D42+D48),0)</f>
        <v>1370000000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6"/>
    </row>
    <row r="52" spans="1:15" ht="20.25" customHeight="1" x14ac:dyDescent="0.25"/>
    <row r="53" spans="1:15" s="1" customFormat="1" ht="15.75" x14ac:dyDescent="0.25">
      <c r="B53" s="44"/>
      <c r="C53" s="44"/>
      <c r="D53" s="48"/>
      <c r="E53" s="44"/>
      <c r="F53" s="43" t="s">
        <v>68</v>
      </c>
      <c r="H53" s="45"/>
      <c r="I53" s="47"/>
      <c r="J53" s="61"/>
      <c r="K53" s="46"/>
      <c r="L53" s="47"/>
    </row>
    <row r="54" spans="1:15" s="1" customFormat="1" x14ac:dyDescent="0.2">
      <c r="B54" s="48"/>
      <c r="C54" s="48"/>
      <c r="D54" s="48"/>
      <c r="E54" s="48"/>
      <c r="F54" s="49" t="s">
        <v>69</v>
      </c>
      <c r="H54" s="50"/>
      <c r="I54" s="47"/>
      <c r="J54" s="62"/>
      <c r="K54" s="46"/>
      <c r="L54" s="47"/>
    </row>
    <row r="55" spans="1:15" x14ac:dyDescent="0.25">
      <c r="B55" s="37"/>
      <c r="C55" s="37"/>
      <c r="D55" s="37"/>
      <c r="E55" s="63"/>
      <c r="F55" s="63"/>
      <c r="G55" s="64"/>
      <c r="H55" s="65"/>
    </row>
    <row r="56" spans="1:15" x14ac:dyDescent="0.25">
      <c r="B56" s="7"/>
      <c r="C56" s="7"/>
      <c r="D56" s="37"/>
      <c r="E56" s="7"/>
      <c r="F56" s="7"/>
      <c r="G56" s="38"/>
      <c r="H56" s="39"/>
    </row>
    <row r="57" spans="1:15" x14ac:dyDescent="0.25">
      <c r="B57" s="53"/>
      <c r="C57" s="37"/>
      <c r="D57" s="37"/>
      <c r="E57" s="7"/>
      <c r="F57" s="7"/>
      <c r="G57" s="40"/>
      <c r="H57" s="41"/>
    </row>
    <row r="58" spans="1:15" s="1" customFormat="1" ht="12.75" customHeight="1" x14ac:dyDescent="0.2">
      <c r="B58" s="53"/>
      <c r="C58" s="37"/>
      <c r="D58" s="37"/>
      <c r="E58" s="7"/>
      <c r="F58" s="7"/>
      <c r="G58" s="7"/>
      <c r="H58" s="42"/>
      <c r="K58" s="66"/>
      <c r="L58" s="67"/>
      <c r="M58" s="25"/>
      <c r="N58" s="25"/>
    </row>
    <row r="59" spans="1:15" s="1" customFormat="1" ht="12.75" customHeight="1" x14ac:dyDescent="0.25">
      <c r="B59" s="11"/>
      <c r="C59" s="4"/>
      <c r="D59" s="4"/>
      <c r="K59" s="68"/>
      <c r="L59" s="26"/>
    </row>
    <row r="60" spans="1:15" s="1" customFormat="1" ht="12.75" customHeight="1" x14ac:dyDescent="0.25">
      <c r="B60" s="11"/>
      <c r="C60" s="4"/>
      <c r="D60" s="4"/>
      <c r="K60" s="68"/>
      <c r="L60" s="26"/>
    </row>
  </sheetData>
  <mergeCells count="42">
    <mergeCell ref="A32:O32"/>
    <mergeCell ref="A39:O39"/>
    <mergeCell ref="A45:O45"/>
    <mergeCell ref="A37:O37"/>
    <mergeCell ref="A38:O38"/>
    <mergeCell ref="A42:C42"/>
    <mergeCell ref="D42:O42"/>
    <mergeCell ref="A43:O43"/>
    <mergeCell ref="A44:O44"/>
    <mergeCell ref="A48:C48"/>
    <mergeCell ref="D48:O48"/>
    <mergeCell ref="A49:C49"/>
    <mergeCell ref="D49:O49"/>
    <mergeCell ref="A11:C11"/>
    <mergeCell ref="D11:O11"/>
    <mergeCell ref="A12:O12"/>
    <mergeCell ref="A13:O13"/>
    <mergeCell ref="A18:O18"/>
    <mergeCell ref="A19:O19"/>
    <mergeCell ref="A17:C17"/>
    <mergeCell ref="D17:O17"/>
    <mergeCell ref="A36:C36"/>
    <mergeCell ref="D36:O36"/>
    <mergeCell ref="A24:O24"/>
    <mergeCell ref="A25:O25"/>
    <mergeCell ref="A1:O1"/>
    <mergeCell ref="A2:O2"/>
    <mergeCell ref="A6:O6"/>
    <mergeCell ref="A3:O3"/>
    <mergeCell ref="A4:O4"/>
    <mergeCell ref="A5:O5"/>
    <mergeCell ref="A7:O7"/>
    <mergeCell ref="A8:O8"/>
    <mergeCell ref="A14:O14"/>
    <mergeCell ref="A20:O20"/>
    <mergeCell ref="A26:O26"/>
    <mergeCell ref="A30:O30"/>
    <mergeCell ref="A31:O31"/>
    <mergeCell ref="A23:C23"/>
    <mergeCell ref="D23:O23"/>
    <mergeCell ref="A29:C29"/>
    <mergeCell ref="D29:O29"/>
  </mergeCells>
  <pageMargins left="0.51181102362204722" right="0.9055118110236221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PPTO EJECUTADO 2016</vt:lpstr>
      <vt:lpstr>PPTO DETALLADO 2017</vt:lpstr>
      <vt:lpstr>PPTO DETALLADO 2016 - 2019</vt:lpstr>
      <vt:lpstr>PRESUPUESTO CONSOLIDADO</vt:lpstr>
      <vt:lpstr>CRONOGRAMA FISICO-FINANCIERO</vt:lpstr>
      <vt:lpstr>'CRONOGRAMA FISICO-FINANCIERO'!Títulos_a_imprimir</vt:lpstr>
      <vt:lpstr>'PPTO DETALLADO 2016 - 2019'!Títulos_a_imprimir</vt:lpstr>
      <vt:lpstr>'PPTO DETALLADO 2017'!Títulos_a_imprimir</vt:lpstr>
      <vt:lpstr>'PPTO EJECUTADO 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Admin</cp:lastModifiedBy>
  <cp:lastPrinted>2017-01-05T22:32:21Z</cp:lastPrinted>
  <dcterms:created xsi:type="dcterms:W3CDTF">2011-08-04T15:57:03Z</dcterms:created>
  <dcterms:modified xsi:type="dcterms:W3CDTF">2017-09-25T13:12:56Z</dcterms:modified>
</cp:coreProperties>
</file>